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ODA\PU_Klatovy\Bolešiny\06_PROJEKT\Rozpocet_aktualizace\3\"/>
    </mc:Choice>
  </mc:AlternateContent>
  <xr:revisionPtr revIDLastSave="0" documentId="8_{26FADEE0-5724-45F4-8EC9-B77F55361BA9}" xr6:coauthVersionLast="45" xr6:coauthVersionMax="45" xr10:uidLastSave="{00000000-0000-0000-0000-000000000000}"/>
  <bookViews>
    <workbookView xWindow="-120" yWindow="-120" windowWidth="29040" windowHeight="17640" activeTab="4" xr2:uid="{00000000-000D-0000-FFFF-FFFF00000000}"/>
  </bookViews>
  <sheets>
    <sheet name="profily HRÁZE " sheetId="7" r:id="rId1"/>
    <sheet name="List1" sheetId="18" r:id="rId2"/>
    <sheet name="zátopa" sheetId="5" r:id="rId3"/>
    <sheet name="profily koryto" sheetId="11" r:id="rId4"/>
    <sheet name="Bilance zemin" sheetId="20" r:id="rId5"/>
    <sheet name="List3" sheetId="21" r:id="rId6"/>
    <sheet name="SO02 zátopa" sheetId="22" r:id="rId7"/>
    <sheet name="Kubatury" sheetId="23" r:id="rId8"/>
  </sheets>
  <definedNames>
    <definedName name="_xlnm.Print_Area" localSheetId="4">'Bilance zemin'!$A$1:$F$31</definedName>
    <definedName name="_xlnm.Print_Area" localSheetId="0">'profily HRÁZE '!$B$1:$I$310</definedName>
    <definedName name="_xlnm.Print_Area" localSheetId="3">'profily koryto'!$B$1:$I$19</definedName>
    <definedName name="_xlnm.Print_Area" localSheetId="2">zátopa!$B$1:$I$37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0" l="1"/>
  <c r="F12" i="20" l="1"/>
  <c r="E6" i="20"/>
  <c r="E13" i="20"/>
  <c r="F8" i="20" l="1"/>
  <c r="F10" i="20"/>
  <c r="H144" i="23"/>
  <c r="D143" i="23"/>
  <c r="E142" i="23"/>
  <c r="F143" i="23" s="1"/>
  <c r="D141" i="23"/>
  <c r="F142" i="23" s="1"/>
  <c r="H142" i="23" s="1"/>
  <c r="E140" i="23"/>
  <c r="F141" i="23" s="1"/>
  <c r="H141" i="23" s="1"/>
  <c r="D139" i="23"/>
  <c r="E138" i="23"/>
  <c r="F139" i="23" s="1"/>
  <c r="H139" i="23" s="1"/>
  <c r="H130" i="23"/>
  <c r="D129" i="23"/>
  <c r="E128" i="23"/>
  <c r="F129" i="23" s="1"/>
  <c r="D127" i="23"/>
  <c r="F128" i="23" s="1"/>
  <c r="H128" i="23" s="1"/>
  <c r="E126" i="23"/>
  <c r="D125" i="23"/>
  <c r="F126" i="23" s="1"/>
  <c r="H126" i="23" s="1"/>
  <c r="E124" i="23"/>
  <c r="F125" i="23" s="1"/>
  <c r="H125" i="23" s="1"/>
  <c r="H117" i="23"/>
  <c r="D116" i="23"/>
  <c r="E115" i="23"/>
  <c r="F116" i="23" s="1"/>
  <c r="D114" i="23"/>
  <c r="F115" i="23" s="1"/>
  <c r="H115" i="23" s="1"/>
  <c r="E113" i="23"/>
  <c r="D112" i="23"/>
  <c r="E111" i="23"/>
  <c r="F112" i="23" s="1"/>
  <c r="H112" i="23" s="1"/>
  <c r="H104" i="23"/>
  <c r="D103" i="23"/>
  <c r="E102" i="23"/>
  <c r="D101" i="23"/>
  <c r="F102" i="23" s="1"/>
  <c r="H102" i="23" s="1"/>
  <c r="E100" i="23"/>
  <c r="F101" i="23" s="1"/>
  <c r="H101" i="23" s="1"/>
  <c r="D99" i="23"/>
  <c r="E98" i="23"/>
  <c r="H90" i="23"/>
  <c r="D89" i="23"/>
  <c r="E88" i="23"/>
  <c r="D87" i="23"/>
  <c r="E86" i="23"/>
  <c r="F87" i="23" s="1"/>
  <c r="H87" i="23" s="1"/>
  <c r="D85" i="23"/>
  <c r="E84" i="23"/>
  <c r="F85" i="23" s="1"/>
  <c r="H85" i="23" s="1"/>
  <c r="H76" i="23"/>
  <c r="D75" i="23"/>
  <c r="E74" i="23"/>
  <c r="F75" i="23" s="1"/>
  <c r="D73" i="23"/>
  <c r="F74" i="23" s="1"/>
  <c r="H74" i="23" s="1"/>
  <c r="E72" i="23"/>
  <c r="F73" i="23" s="1"/>
  <c r="H73" i="23" s="1"/>
  <c r="D71" i="23"/>
  <c r="E70" i="23"/>
  <c r="F71" i="23" s="1"/>
  <c r="H71" i="23" s="1"/>
  <c r="H63" i="23"/>
  <c r="D62" i="23"/>
  <c r="E61" i="23"/>
  <c r="F62" i="23" s="1"/>
  <c r="D60" i="23"/>
  <c r="F61" i="23" s="1"/>
  <c r="H61" i="23" s="1"/>
  <c r="E59" i="23"/>
  <c r="F60" i="23" s="1"/>
  <c r="H60" i="23" s="1"/>
  <c r="D58" i="23"/>
  <c r="E57" i="23"/>
  <c r="F58" i="23" s="1"/>
  <c r="H58" i="23" s="1"/>
  <c r="H50" i="23"/>
  <c r="D49" i="23"/>
  <c r="E48" i="23"/>
  <c r="D47" i="23"/>
  <c r="F48" i="23" s="1"/>
  <c r="H48" i="23" s="1"/>
  <c r="E46" i="23"/>
  <c r="F47" i="23" s="1"/>
  <c r="H47" i="23" s="1"/>
  <c r="D45" i="23"/>
  <c r="F46" i="23" s="1"/>
  <c r="H46" i="23" s="1"/>
  <c r="E44" i="23"/>
  <c r="H37" i="23"/>
  <c r="D36" i="23"/>
  <c r="E35" i="23"/>
  <c r="F36" i="23" s="1"/>
  <c r="D34" i="23"/>
  <c r="E33" i="23"/>
  <c r="H34" i="23" s="1"/>
  <c r="F32" i="23"/>
  <c r="H32" i="23" s="1"/>
  <c r="D32" i="23"/>
  <c r="E31" i="23"/>
  <c r="H24" i="23"/>
  <c r="D23" i="23"/>
  <c r="E22" i="23"/>
  <c r="D21" i="23"/>
  <c r="F22" i="23" s="1"/>
  <c r="H22" i="23" s="1"/>
  <c r="E20" i="23"/>
  <c r="F21" i="23" s="1"/>
  <c r="H21" i="23" s="1"/>
  <c r="F19" i="23"/>
  <c r="H19" i="23" s="1"/>
  <c r="D19" i="23"/>
  <c r="E18" i="23"/>
  <c r="D10" i="23"/>
  <c r="E9" i="23"/>
  <c r="F10" i="23" s="1"/>
  <c r="D8" i="23"/>
  <c r="E7" i="23"/>
  <c r="F8" i="23" s="1"/>
  <c r="H8" i="23" s="1"/>
  <c r="D6" i="23"/>
  <c r="F7" i="23" s="1"/>
  <c r="H7" i="23" s="1"/>
  <c r="E5" i="23"/>
  <c r="F6" i="23" s="1"/>
  <c r="H6" i="23" s="1"/>
  <c r="H8" i="22"/>
  <c r="H6" i="22"/>
  <c r="F8" i="22"/>
  <c r="F6" i="22"/>
  <c r="C7" i="22"/>
  <c r="F7" i="22" s="1"/>
  <c r="H7" i="22" s="1"/>
  <c r="C8" i="22"/>
  <c r="C6" i="22"/>
  <c r="E2" i="22"/>
  <c r="E3" i="22"/>
  <c r="E4" i="22" s="1"/>
  <c r="C14" i="20" s="1"/>
  <c r="E14" i="20" s="1"/>
  <c r="E1" i="22"/>
  <c r="F15" i="20"/>
  <c r="H9" i="22" l="1"/>
  <c r="F140" i="23"/>
  <c r="H140" i="23" s="1"/>
  <c r="F72" i="23"/>
  <c r="H72" i="23" s="1"/>
  <c r="F86" i="23"/>
  <c r="H86" i="23" s="1"/>
  <c r="F88" i="23"/>
  <c r="H88" i="23" s="1"/>
  <c r="F99" i="23"/>
  <c r="H99" i="23" s="1"/>
  <c r="F103" i="23"/>
  <c r="F113" i="23"/>
  <c r="H113" i="23" s="1"/>
  <c r="F9" i="23"/>
  <c r="H9" i="23" s="1"/>
  <c r="F20" i="23"/>
  <c r="H20" i="23" s="1"/>
  <c r="F23" i="23"/>
  <c r="F33" i="23"/>
  <c r="H33" i="23" s="1"/>
  <c r="F35" i="23"/>
  <c r="H35" i="23" s="1"/>
  <c r="F45" i="23"/>
  <c r="H45" i="23" s="1"/>
  <c r="F49" i="23"/>
  <c r="F59" i="23"/>
  <c r="H59" i="23" s="1"/>
  <c r="F89" i="23"/>
  <c r="F100" i="23"/>
  <c r="H100" i="23" s="1"/>
  <c r="F114" i="23"/>
  <c r="H114" i="23" s="1"/>
  <c r="F127" i="23"/>
  <c r="H127" i="23" s="1"/>
  <c r="H62" i="23"/>
  <c r="F77" i="23"/>
  <c r="H75" i="23"/>
  <c r="H103" i="23"/>
  <c r="H105" i="23" s="1"/>
  <c r="F105" i="23"/>
  <c r="H131" i="23"/>
  <c r="F145" i="23"/>
  <c r="H143" i="23"/>
  <c r="H116" i="23"/>
  <c r="F118" i="23"/>
  <c r="H129" i="23"/>
  <c r="F25" i="23"/>
  <c r="H23" i="23"/>
  <c r="H25" i="23" s="1"/>
  <c r="H51" i="23"/>
  <c r="H49" i="23"/>
  <c r="F51" i="23"/>
  <c r="H77" i="23"/>
  <c r="H89" i="23"/>
  <c r="H145" i="23"/>
  <c r="H10" i="23"/>
  <c r="H12" i="23" s="1"/>
  <c r="F12" i="23"/>
  <c r="H36" i="23"/>
  <c r="H91" i="23"/>
  <c r="C25" i="20"/>
  <c r="E25" i="20" s="1"/>
  <c r="H118" i="23" l="1"/>
  <c r="F38" i="23"/>
  <c r="F64" i="23"/>
  <c r="H38" i="23"/>
  <c r="F91" i="23"/>
  <c r="F131" i="23"/>
  <c r="H64" i="23"/>
  <c r="E11" i="20"/>
  <c r="C24" i="20" l="1"/>
  <c r="E24" i="20" s="1"/>
  <c r="C11" i="21"/>
  <c r="B11" i="21"/>
  <c r="C10" i="21"/>
  <c r="B10" i="21"/>
  <c r="B14" i="21" l="1"/>
  <c r="B17" i="21" s="1"/>
  <c r="C14" i="21"/>
  <c r="C17" i="21" s="1"/>
  <c r="B15" i="21" l="1"/>
  <c r="D30" i="20"/>
  <c r="C31" i="20" s="1"/>
  <c r="C30" i="20"/>
  <c r="F30" i="20"/>
  <c r="E30" i="20"/>
  <c r="E31" i="20" l="1"/>
  <c r="C17" i="20"/>
  <c r="D17" i="20"/>
  <c r="F9" i="20"/>
  <c r="E5" i="20"/>
  <c r="E17" i="20" s="1"/>
  <c r="C18" i="20" l="1"/>
  <c r="D141" i="18"/>
  <c r="F142" i="18" s="1"/>
  <c r="E140" i="18"/>
  <c r="F141" i="18" s="1"/>
  <c r="H141" i="18" s="1"/>
  <c r="D139" i="18"/>
  <c r="E138" i="18"/>
  <c r="F139" i="18" s="1"/>
  <c r="H139" i="18" s="1"/>
  <c r="D137" i="18"/>
  <c r="E136" i="18"/>
  <c r="F137" i="18" s="1"/>
  <c r="H137" i="18" s="1"/>
  <c r="D128" i="18"/>
  <c r="F129" i="18" s="1"/>
  <c r="E127" i="18"/>
  <c r="F128" i="18" s="1"/>
  <c r="H128" i="18" s="1"/>
  <c r="D126" i="18"/>
  <c r="E125" i="18"/>
  <c r="F126" i="18" s="1"/>
  <c r="H126" i="18" s="1"/>
  <c r="D124" i="18"/>
  <c r="E123" i="18"/>
  <c r="F124" i="18" s="1"/>
  <c r="H124" i="18" s="1"/>
  <c r="D115" i="18"/>
  <c r="F116" i="18" s="1"/>
  <c r="E114" i="18"/>
  <c r="D113" i="18"/>
  <c r="F114" i="18" s="1"/>
  <c r="H114" i="18" s="1"/>
  <c r="E112" i="18"/>
  <c r="D111" i="18"/>
  <c r="F112" i="18" s="1"/>
  <c r="H112" i="18" s="1"/>
  <c r="E110" i="18"/>
  <c r="F103" i="18"/>
  <c r="D102" i="18"/>
  <c r="E101" i="18"/>
  <c r="F102" i="18" s="1"/>
  <c r="H102" i="18" s="1"/>
  <c r="D100" i="18"/>
  <c r="E99" i="18"/>
  <c r="F100" i="18" s="1"/>
  <c r="H100" i="18" s="1"/>
  <c r="D98" i="18"/>
  <c r="E97" i="18"/>
  <c r="F98" i="18" s="1"/>
  <c r="H98" i="18" s="1"/>
  <c r="D89" i="18"/>
  <c r="F90" i="18" s="1"/>
  <c r="H90" i="18" s="1"/>
  <c r="E88" i="18"/>
  <c r="D87" i="18"/>
  <c r="F88" i="18" s="1"/>
  <c r="H88" i="18" s="1"/>
  <c r="E86" i="18"/>
  <c r="D85" i="18"/>
  <c r="F86" i="18" s="1"/>
  <c r="H86" i="18" s="1"/>
  <c r="E84" i="18"/>
  <c r="F85" i="18" s="1"/>
  <c r="H85" i="18" s="1"/>
  <c r="D76" i="18"/>
  <c r="F77" i="18" s="1"/>
  <c r="E75" i="18"/>
  <c r="F76" i="18" s="1"/>
  <c r="H76" i="18" s="1"/>
  <c r="D74" i="18"/>
  <c r="E73" i="18"/>
  <c r="F74" i="18" s="1"/>
  <c r="H74" i="18" s="1"/>
  <c r="D72" i="18"/>
  <c r="E71" i="18"/>
  <c r="F72" i="18" s="1"/>
  <c r="H72" i="18" s="1"/>
  <c r="F63" i="18"/>
  <c r="H63" i="18" s="1"/>
  <c r="D62" i="18"/>
  <c r="E61" i="18"/>
  <c r="F62" i="18" s="1"/>
  <c r="D60" i="18"/>
  <c r="E59" i="18"/>
  <c r="F60" i="18" s="1"/>
  <c r="H60" i="18" s="1"/>
  <c r="D58" i="18"/>
  <c r="E57" i="18"/>
  <c r="F58" i="18" s="1"/>
  <c r="H58" i="18" s="1"/>
  <c r="F50" i="18"/>
  <c r="D49" i="18"/>
  <c r="E48" i="18"/>
  <c r="F49" i="18" s="1"/>
  <c r="H49" i="18" s="1"/>
  <c r="D47" i="18"/>
  <c r="E46" i="18"/>
  <c r="F47" i="18" s="1"/>
  <c r="H47" i="18" s="1"/>
  <c r="D45" i="18"/>
  <c r="E44" i="18"/>
  <c r="F45" i="18" s="1"/>
  <c r="H45" i="18" s="1"/>
  <c r="D36" i="18"/>
  <c r="F37" i="18" s="1"/>
  <c r="H37" i="18" s="1"/>
  <c r="E35" i="18"/>
  <c r="D34" i="18"/>
  <c r="F35" i="18" s="1"/>
  <c r="H35" i="18" s="1"/>
  <c r="E33" i="18"/>
  <c r="D32" i="18"/>
  <c r="F33" i="18" s="1"/>
  <c r="H33" i="18" s="1"/>
  <c r="E31" i="18"/>
  <c r="F32" i="18" s="1"/>
  <c r="H32" i="18" s="1"/>
  <c r="D23" i="18"/>
  <c r="F24" i="18" s="1"/>
  <c r="E22" i="18"/>
  <c r="D21" i="18"/>
  <c r="F22" i="18" s="1"/>
  <c r="H22" i="18" s="1"/>
  <c r="E20" i="18"/>
  <c r="D19" i="18"/>
  <c r="F20" i="18" s="1"/>
  <c r="H20" i="18" s="1"/>
  <c r="E18" i="18"/>
  <c r="F11" i="18"/>
  <c r="D10" i="18"/>
  <c r="E9" i="18"/>
  <c r="F10" i="18" s="1"/>
  <c r="H10" i="18" s="1"/>
  <c r="D8" i="18"/>
  <c r="E7" i="18"/>
  <c r="F8" i="18" s="1"/>
  <c r="H8" i="18" s="1"/>
  <c r="D6" i="18"/>
  <c r="E5" i="18"/>
  <c r="F6" i="18" s="1"/>
  <c r="H6" i="18" s="1"/>
  <c r="F7" i="18" l="1"/>
  <c r="H7" i="18" s="1"/>
  <c r="F21" i="18"/>
  <c r="H21" i="18" s="1"/>
  <c r="F34" i="18"/>
  <c r="H34" i="18" s="1"/>
  <c r="F48" i="18"/>
  <c r="H48" i="18" s="1"/>
  <c r="F61" i="18"/>
  <c r="H61" i="18" s="1"/>
  <c r="F75" i="18"/>
  <c r="H75" i="18" s="1"/>
  <c r="F89" i="18"/>
  <c r="F99" i="18"/>
  <c r="H99" i="18" s="1"/>
  <c r="F113" i="18"/>
  <c r="H113" i="18" s="1"/>
  <c r="F127" i="18"/>
  <c r="H127" i="18" s="1"/>
  <c r="F138" i="18"/>
  <c r="H138" i="18" s="1"/>
  <c r="F59" i="18"/>
  <c r="H59" i="18" s="1"/>
  <c r="F73" i="18"/>
  <c r="H73" i="18" s="1"/>
  <c r="F9" i="18"/>
  <c r="H9" i="18" s="1"/>
  <c r="F19" i="18"/>
  <c r="H19" i="18" s="1"/>
  <c r="F23" i="18"/>
  <c r="H23" i="18" s="1"/>
  <c r="F36" i="18"/>
  <c r="F46" i="18"/>
  <c r="H46" i="18" s="1"/>
  <c r="F87" i="18"/>
  <c r="H87" i="18" s="1"/>
  <c r="F101" i="18"/>
  <c r="H101" i="18" s="1"/>
  <c r="F111" i="18"/>
  <c r="H111" i="18" s="1"/>
  <c r="F115" i="18"/>
  <c r="H115" i="18" s="1"/>
  <c r="F125" i="18"/>
  <c r="H125" i="18" s="1"/>
  <c r="F140" i="18"/>
  <c r="H140" i="18" s="1"/>
  <c r="H143" i="18" s="1"/>
  <c r="H142" i="18"/>
  <c r="H130" i="18"/>
  <c r="F130" i="18"/>
  <c r="H129" i="18"/>
  <c r="F117" i="18"/>
  <c r="H116" i="18"/>
  <c r="H117" i="18" s="1"/>
  <c r="H103" i="18"/>
  <c r="H104" i="18" s="1"/>
  <c r="H89" i="18"/>
  <c r="H91" i="18" s="1"/>
  <c r="F91" i="18"/>
  <c r="H77" i="18"/>
  <c r="H78" i="18" s="1"/>
  <c r="F78" i="18"/>
  <c r="H62" i="18"/>
  <c r="H64" i="18" s="1"/>
  <c r="F64" i="18"/>
  <c r="F51" i="18"/>
  <c r="H50" i="18"/>
  <c r="H51" i="18" s="1"/>
  <c r="H38" i="18"/>
  <c r="H36" i="18"/>
  <c r="F38" i="18"/>
  <c r="F25" i="18"/>
  <c r="H24" i="18"/>
  <c r="H25" i="18" s="1"/>
  <c r="F12" i="18"/>
  <c r="H11" i="18"/>
  <c r="H12" i="18" s="1"/>
  <c r="F104" i="18" l="1"/>
  <c r="F143" i="18"/>
  <c r="E308" i="7"/>
  <c r="D307" i="7"/>
  <c r="F308" i="7" s="1"/>
  <c r="H308" i="7" s="1"/>
  <c r="E306" i="7"/>
  <c r="D305" i="7"/>
  <c r="E304" i="7"/>
  <c r="D303" i="7"/>
  <c r="E302" i="7"/>
  <c r="D301" i="7"/>
  <c r="E300" i="7"/>
  <c r="D299" i="7"/>
  <c r="E298" i="7"/>
  <c r="D297" i="7"/>
  <c r="E296" i="7"/>
  <c r="E290" i="7"/>
  <c r="D289" i="7"/>
  <c r="E288" i="7"/>
  <c r="D287" i="7"/>
  <c r="E286" i="7"/>
  <c r="D285" i="7"/>
  <c r="E284" i="7"/>
  <c r="D283" i="7"/>
  <c r="E282" i="7"/>
  <c r="D281" i="7"/>
  <c r="E280" i="7"/>
  <c r="D279" i="7"/>
  <c r="E278" i="7"/>
  <c r="H32" i="7"/>
  <c r="G39" i="7"/>
  <c r="G40" i="7"/>
  <c r="G41" i="7"/>
  <c r="G42" i="7"/>
  <c r="G43" i="7"/>
  <c r="G44" i="7"/>
  <c r="G45" i="7"/>
  <c r="G46" i="7"/>
  <c r="G47" i="7"/>
  <c r="G48" i="7"/>
  <c r="G49" i="7"/>
  <c r="G38" i="7"/>
  <c r="F281" i="7" l="1"/>
  <c r="H281" i="7" s="1"/>
  <c r="F285" i="7"/>
  <c r="H285" i="7" s="1"/>
  <c r="F289" i="7"/>
  <c r="H289" i="7" s="1"/>
  <c r="F298" i="7"/>
  <c r="H298" i="7" s="1"/>
  <c r="F302" i="7"/>
  <c r="H302" i="7" s="1"/>
  <c r="F280" i="7"/>
  <c r="H280" i="7" s="1"/>
  <c r="F284" i="7"/>
  <c r="H284" i="7" s="1"/>
  <c r="F288" i="7"/>
  <c r="H288" i="7" s="1"/>
  <c r="F297" i="7"/>
  <c r="H297" i="7" s="1"/>
  <c r="F301" i="7"/>
  <c r="H301" i="7" s="1"/>
  <c r="F305" i="7"/>
  <c r="H305" i="7" s="1"/>
  <c r="F306" i="7"/>
  <c r="H306" i="7" s="1"/>
  <c r="F299" i="7"/>
  <c r="H299" i="7" s="1"/>
  <c r="F303" i="7"/>
  <c r="H303" i="7" s="1"/>
  <c r="F300" i="7"/>
  <c r="H300" i="7" s="1"/>
  <c r="F304" i="7"/>
  <c r="H304" i="7" s="1"/>
  <c r="F307" i="7"/>
  <c r="H307" i="7" s="1"/>
  <c r="F283" i="7"/>
  <c r="H283" i="7" s="1"/>
  <c r="F287" i="7"/>
  <c r="H287" i="7" s="1"/>
  <c r="F279" i="7"/>
  <c r="H279" i="7" s="1"/>
  <c r="F282" i="7"/>
  <c r="H282" i="7" s="1"/>
  <c r="F286" i="7"/>
  <c r="H286" i="7" s="1"/>
  <c r="F290" i="7"/>
  <c r="H290" i="7" s="1"/>
  <c r="H310" i="7" l="1"/>
  <c r="H292" i="7"/>
  <c r="E49" i="7" l="1"/>
  <c r="D48" i="7"/>
  <c r="F49" i="7" s="1"/>
  <c r="H49" i="7" s="1"/>
  <c r="E47" i="7"/>
  <c r="D46" i="7"/>
  <c r="E45" i="7"/>
  <c r="D44" i="7"/>
  <c r="F45" i="7" s="1"/>
  <c r="H45" i="7" s="1"/>
  <c r="E43" i="7"/>
  <c r="D42" i="7"/>
  <c r="E41" i="7"/>
  <c r="D40" i="7"/>
  <c r="F41" i="7" s="1"/>
  <c r="H41" i="7" s="1"/>
  <c r="E39" i="7"/>
  <c r="D38" i="7"/>
  <c r="E37" i="7"/>
  <c r="F39" i="7" l="1"/>
  <c r="H39" i="7" s="1"/>
  <c r="F43" i="7"/>
  <c r="H43" i="7" s="1"/>
  <c r="F47" i="7"/>
  <c r="H47" i="7" s="1"/>
  <c r="F38" i="7"/>
  <c r="H38" i="7" s="1"/>
  <c r="F42" i="7"/>
  <c r="H42" i="7" s="1"/>
  <c r="F46" i="7"/>
  <c r="H46" i="7" s="1"/>
  <c r="F40" i="7"/>
  <c r="H40" i="7" s="1"/>
  <c r="F44" i="7"/>
  <c r="H44" i="7" s="1"/>
  <c r="F48" i="7"/>
  <c r="H48" i="7" s="1"/>
  <c r="E272" i="7"/>
  <c r="D271" i="7"/>
  <c r="E270" i="7"/>
  <c r="D269" i="7"/>
  <c r="E268" i="7"/>
  <c r="D267" i="7"/>
  <c r="E266" i="7"/>
  <c r="D265" i="7"/>
  <c r="E264" i="7"/>
  <c r="D263" i="7"/>
  <c r="E262" i="7"/>
  <c r="D261" i="7"/>
  <c r="E260" i="7"/>
  <c r="H51" i="7" l="1"/>
  <c r="F263" i="7"/>
  <c r="H263" i="7" s="1"/>
  <c r="F267" i="7"/>
  <c r="H267" i="7" s="1"/>
  <c r="F271" i="7"/>
  <c r="H271" i="7" s="1"/>
  <c r="F261" i="7"/>
  <c r="H261" i="7" s="1"/>
  <c r="F265" i="7"/>
  <c r="H265" i="7" s="1"/>
  <c r="F269" i="7"/>
  <c r="H269" i="7" s="1"/>
  <c r="F264" i="7"/>
  <c r="H264" i="7" s="1"/>
  <c r="F268" i="7"/>
  <c r="H268" i="7" s="1"/>
  <c r="F272" i="7"/>
  <c r="H272" i="7" s="1"/>
  <c r="F262" i="7"/>
  <c r="H262" i="7" s="1"/>
  <c r="F266" i="7"/>
  <c r="H266" i="7" s="1"/>
  <c r="F270" i="7"/>
  <c r="H270" i="7" s="1"/>
  <c r="H274" i="7" l="1"/>
  <c r="D17" i="11" l="1"/>
  <c r="E16" i="11"/>
  <c r="D15" i="11"/>
  <c r="E14" i="11"/>
  <c r="D8" i="11"/>
  <c r="E7" i="11"/>
  <c r="D6" i="11"/>
  <c r="F7" i="11" s="1"/>
  <c r="H7" i="11" s="1"/>
  <c r="E5" i="11"/>
  <c r="F16" i="11" l="1"/>
  <c r="H16" i="11" s="1"/>
  <c r="F15" i="11"/>
  <c r="H15" i="11" s="1"/>
  <c r="F17" i="11"/>
  <c r="H17" i="11" s="1"/>
  <c r="H19" i="11" s="1"/>
  <c r="F8" i="11"/>
  <c r="H8" i="11" s="1"/>
  <c r="F6" i="11"/>
  <c r="H6" i="11" s="1"/>
  <c r="E254" i="7"/>
  <c r="D253" i="7"/>
  <c r="E252" i="7"/>
  <c r="D251" i="7"/>
  <c r="E250" i="7"/>
  <c r="D249" i="7"/>
  <c r="E248" i="7"/>
  <c r="D247" i="7"/>
  <c r="E246" i="7"/>
  <c r="D245" i="7"/>
  <c r="E244" i="7"/>
  <c r="D243" i="7"/>
  <c r="E242" i="7"/>
  <c r="E236" i="7"/>
  <c r="D235" i="7"/>
  <c r="E234" i="7"/>
  <c r="D233" i="7"/>
  <c r="E232" i="7"/>
  <c r="D231" i="7"/>
  <c r="E230" i="7"/>
  <c r="D229" i="7"/>
  <c r="E228" i="7"/>
  <c r="D227" i="7"/>
  <c r="E226" i="7"/>
  <c r="D225" i="7"/>
  <c r="E224" i="7"/>
  <c r="E162" i="7"/>
  <c r="D161" i="7"/>
  <c r="E160" i="7"/>
  <c r="D159" i="7"/>
  <c r="E158" i="7"/>
  <c r="D157" i="7"/>
  <c r="E156" i="7"/>
  <c r="D155" i="7"/>
  <c r="E154" i="7"/>
  <c r="D153" i="7"/>
  <c r="E152" i="7"/>
  <c r="D151" i="7"/>
  <c r="E150" i="7"/>
  <c r="E218" i="7"/>
  <c r="D217" i="7"/>
  <c r="E216" i="7"/>
  <c r="D215" i="7"/>
  <c r="E214" i="7"/>
  <c r="D213" i="7"/>
  <c r="E212" i="7"/>
  <c r="D211" i="7"/>
  <c r="E210" i="7"/>
  <c r="D209" i="7"/>
  <c r="E208" i="7"/>
  <c r="D207" i="7"/>
  <c r="E206" i="7"/>
  <c r="E200" i="7"/>
  <c r="D199" i="7"/>
  <c r="E198" i="7"/>
  <c r="D197" i="7"/>
  <c r="E196" i="7"/>
  <c r="D195" i="7"/>
  <c r="E194" i="7"/>
  <c r="D193" i="7"/>
  <c r="E192" i="7"/>
  <c r="D191" i="7"/>
  <c r="E190" i="7"/>
  <c r="D189" i="7"/>
  <c r="E188" i="7"/>
  <c r="E181" i="7"/>
  <c r="D180" i="7"/>
  <c r="E179" i="7"/>
  <c r="D178" i="7"/>
  <c r="E177" i="7"/>
  <c r="D176" i="7"/>
  <c r="E175" i="7"/>
  <c r="D174" i="7"/>
  <c r="E173" i="7"/>
  <c r="D172" i="7"/>
  <c r="E171" i="7"/>
  <c r="D170" i="7"/>
  <c r="E169" i="7"/>
  <c r="E143" i="7"/>
  <c r="D142" i="7"/>
  <c r="E141" i="7"/>
  <c r="D140" i="7"/>
  <c r="E139" i="7"/>
  <c r="D138" i="7"/>
  <c r="E137" i="7"/>
  <c r="D136" i="7"/>
  <c r="E135" i="7"/>
  <c r="D134" i="7"/>
  <c r="E133" i="7"/>
  <c r="D132" i="7"/>
  <c r="E131" i="7"/>
  <c r="E124" i="7"/>
  <c r="D123" i="7"/>
  <c r="E122" i="7"/>
  <c r="D121" i="7"/>
  <c r="E120" i="7"/>
  <c r="D119" i="7"/>
  <c r="E118" i="7"/>
  <c r="D117" i="7"/>
  <c r="E116" i="7"/>
  <c r="D115" i="7"/>
  <c r="E114" i="7"/>
  <c r="D113" i="7"/>
  <c r="E112" i="7"/>
  <c r="E101" i="7"/>
  <c r="E103" i="7"/>
  <c r="E105" i="7"/>
  <c r="D102" i="7"/>
  <c r="D104" i="7"/>
  <c r="E82" i="7"/>
  <c r="E84" i="7"/>
  <c r="E86" i="7"/>
  <c r="D83" i="7"/>
  <c r="D85" i="7"/>
  <c r="E68" i="7"/>
  <c r="E66" i="7"/>
  <c r="E64" i="7"/>
  <c r="D67" i="7"/>
  <c r="D65" i="7"/>
  <c r="F116" i="7" l="1"/>
  <c r="F124" i="7"/>
  <c r="H124" i="7" s="1"/>
  <c r="F138" i="7"/>
  <c r="F153" i="7"/>
  <c r="F161" i="7"/>
  <c r="H161" i="7" s="1"/>
  <c r="F243" i="7"/>
  <c r="H243" i="7" s="1"/>
  <c r="F122" i="7"/>
  <c r="H122" i="7" s="1"/>
  <c r="F173" i="7"/>
  <c r="F181" i="7"/>
  <c r="H181" i="7" s="1"/>
  <c r="F191" i="7"/>
  <c r="F199" i="7"/>
  <c r="H199" i="7" s="1"/>
  <c r="F208" i="7"/>
  <c r="H208" i="7" s="1"/>
  <c r="F212" i="7"/>
  <c r="H212" i="7" s="1"/>
  <c r="F216" i="7"/>
  <c r="H216" i="7" s="1"/>
  <c r="F228" i="7"/>
  <c r="H228" i="7" s="1"/>
  <c r="F236" i="7"/>
  <c r="H236" i="7" s="1"/>
  <c r="F253" i="7"/>
  <c r="H253" i="7" s="1"/>
  <c r="F142" i="7"/>
  <c r="H142" i="7" s="1"/>
  <c r="F210" i="7"/>
  <c r="H210" i="7" s="1"/>
  <c r="F247" i="7"/>
  <c r="H247" i="7" s="1"/>
  <c r="F139" i="7"/>
  <c r="H10" i="11"/>
  <c r="F115" i="7"/>
  <c r="F137" i="7"/>
  <c r="F192" i="7"/>
  <c r="F200" i="7"/>
  <c r="H200" i="7" s="1"/>
  <c r="F229" i="7"/>
  <c r="H229" i="7" s="1"/>
  <c r="F250" i="7"/>
  <c r="H250" i="7" s="1"/>
  <c r="F119" i="7"/>
  <c r="F133" i="7"/>
  <c r="F141" i="7"/>
  <c r="H141" i="7" s="1"/>
  <c r="F196" i="7"/>
  <c r="F246" i="7"/>
  <c r="H246" i="7" s="1"/>
  <c r="F254" i="7"/>
  <c r="H254" i="7" s="1"/>
  <c r="F121" i="7"/>
  <c r="H121" i="7" s="1"/>
  <c r="F135" i="7"/>
  <c r="F143" i="7"/>
  <c r="H143" i="7" s="1"/>
  <c r="F176" i="7"/>
  <c r="F189" i="7"/>
  <c r="H189" i="7" s="1"/>
  <c r="F158" i="7"/>
  <c r="F248" i="7"/>
  <c r="H248" i="7" s="1"/>
  <c r="F159" i="7"/>
  <c r="H159" i="7" s="1"/>
  <c r="F151" i="7"/>
  <c r="H151" i="7" s="1"/>
  <c r="F117" i="7"/>
  <c r="F172" i="7"/>
  <c r="F180" i="7"/>
  <c r="H180" i="7" s="1"/>
  <c r="F194" i="7"/>
  <c r="F215" i="7"/>
  <c r="H215" i="7" s="1"/>
  <c r="F154" i="7"/>
  <c r="F162" i="7"/>
  <c r="H162" i="7" s="1"/>
  <c r="F226" i="7"/>
  <c r="H226" i="7" s="1"/>
  <c r="F234" i="7"/>
  <c r="H234" i="7" s="1"/>
  <c r="F174" i="7"/>
  <c r="F155" i="7"/>
  <c r="F132" i="7"/>
  <c r="F177" i="7"/>
  <c r="F195" i="7"/>
  <c r="F218" i="7"/>
  <c r="H218" i="7" s="1"/>
  <c r="F157" i="7"/>
  <c r="F230" i="7"/>
  <c r="H230" i="7" s="1"/>
  <c r="F114" i="7"/>
  <c r="F113" i="7"/>
  <c r="F134" i="7"/>
  <c r="F171" i="7"/>
  <c r="F178" i="7"/>
  <c r="H178" i="7" s="1"/>
  <c r="F213" i="7"/>
  <c r="H213" i="7" s="1"/>
  <c r="F232" i="7"/>
  <c r="H232" i="7" s="1"/>
  <c r="F251" i="7"/>
  <c r="H251" i="7" s="1"/>
  <c r="F198" i="7"/>
  <c r="H198" i="7" s="1"/>
  <c r="F207" i="7"/>
  <c r="H207" i="7" s="1"/>
  <c r="F225" i="7"/>
  <c r="H225" i="7" s="1"/>
  <c r="F233" i="7"/>
  <c r="H233" i="7" s="1"/>
  <c r="F245" i="7"/>
  <c r="H245" i="7" s="1"/>
  <c r="F252" i="7"/>
  <c r="H252" i="7" s="1"/>
  <c r="F249" i="7"/>
  <c r="H249" i="7" s="1"/>
  <c r="F244" i="7"/>
  <c r="H244" i="7" s="1"/>
  <c r="F231" i="7"/>
  <c r="H231" i="7" s="1"/>
  <c r="F227" i="7"/>
  <c r="H227" i="7" s="1"/>
  <c r="F235" i="7"/>
  <c r="H235" i="7" s="1"/>
  <c r="F152" i="7"/>
  <c r="F156" i="7"/>
  <c r="F160" i="7"/>
  <c r="H160" i="7" s="1"/>
  <c r="F211" i="7"/>
  <c r="H211" i="7" s="1"/>
  <c r="F214" i="7"/>
  <c r="H214" i="7" s="1"/>
  <c r="F209" i="7"/>
  <c r="H209" i="7" s="1"/>
  <c r="F217" i="7"/>
  <c r="H217" i="7" s="1"/>
  <c r="F193" i="7"/>
  <c r="F197" i="7"/>
  <c r="H197" i="7" s="1"/>
  <c r="F190" i="7"/>
  <c r="F170" i="7"/>
  <c r="H170" i="7" s="1"/>
  <c r="F175" i="7"/>
  <c r="F179" i="7"/>
  <c r="H179" i="7" s="1"/>
  <c r="F104" i="7"/>
  <c r="H104" i="7" s="1"/>
  <c r="F140" i="7"/>
  <c r="H140" i="7" s="1"/>
  <c r="F136" i="7"/>
  <c r="F102" i="7"/>
  <c r="H102" i="7" s="1"/>
  <c r="F118" i="7"/>
  <c r="F123" i="7"/>
  <c r="H123" i="7" s="1"/>
  <c r="F120" i="7"/>
  <c r="F66" i="7"/>
  <c r="H66" i="7" s="1"/>
  <c r="F105" i="7"/>
  <c r="H105" i="7" s="1"/>
  <c r="F68" i="7"/>
  <c r="H68" i="7" s="1"/>
  <c r="F103" i="7"/>
  <c r="H103" i="7" s="1"/>
  <c r="F83" i="7"/>
  <c r="H83" i="7" s="1"/>
  <c r="F85" i="7"/>
  <c r="H85" i="7" s="1"/>
  <c r="F86" i="7"/>
  <c r="H86" i="7" s="1"/>
  <c r="F84" i="7"/>
  <c r="H84" i="7" s="1"/>
  <c r="F65" i="7"/>
  <c r="H65" i="7" s="1"/>
  <c r="F67" i="7"/>
  <c r="H67" i="7" s="1"/>
  <c r="H256" i="7" l="1"/>
  <c r="H238" i="7"/>
  <c r="H220" i="7"/>
  <c r="E29" i="7" l="1"/>
  <c r="E27" i="7"/>
  <c r="E25" i="7"/>
  <c r="D28" i="7"/>
  <c r="D26" i="7"/>
  <c r="F29" i="7" l="1"/>
  <c r="H29" i="7" s="1"/>
  <c r="F26" i="7"/>
  <c r="H26" i="7" s="1"/>
  <c r="F27" i="7"/>
  <c r="H27" i="7" s="1"/>
  <c r="F28" i="7"/>
  <c r="H28" i="7" s="1"/>
  <c r="D35" i="5"/>
  <c r="E34" i="5"/>
  <c r="F35" i="5" s="1"/>
  <c r="H35" i="5" s="1"/>
  <c r="D33" i="5"/>
  <c r="E32" i="5"/>
  <c r="D31" i="5"/>
  <c r="E30" i="5"/>
  <c r="F31" i="5" s="1"/>
  <c r="H31" i="5" s="1"/>
  <c r="D23" i="5"/>
  <c r="D10" i="5"/>
  <c r="F34" i="5" l="1"/>
  <c r="H34" i="5" s="1"/>
  <c r="F33" i="5"/>
  <c r="H33" i="5" s="1"/>
  <c r="F32" i="5"/>
  <c r="H32" i="5" s="1"/>
  <c r="H37" i="5" l="1"/>
  <c r="D100" i="7"/>
  <c r="F101" i="7" s="1"/>
  <c r="H101" i="7" s="1"/>
  <c r="E99" i="7"/>
  <c r="D98" i="7"/>
  <c r="E97" i="7"/>
  <c r="D96" i="7"/>
  <c r="E95" i="7"/>
  <c r="D94" i="7"/>
  <c r="E93" i="7"/>
  <c r="D81" i="7"/>
  <c r="F82" i="7" s="1"/>
  <c r="E80" i="7"/>
  <c r="D79" i="7"/>
  <c r="E78" i="7"/>
  <c r="D77" i="7"/>
  <c r="E76" i="7"/>
  <c r="D75" i="7"/>
  <c r="E74" i="7"/>
  <c r="D63" i="7"/>
  <c r="E62" i="7"/>
  <c r="D61" i="7"/>
  <c r="E60" i="7"/>
  <c r="D59" i="7"/>
  <c r="E58" i="7"/>
  <c r="D57" i="7"/>
  <c r="E56" i="7"/>
  <c r="D24" i="7"/>
  <c r="F25" i="7" s="1"/>
  <c r="E23" i="7"/>
  <c r="D22" i="7"/>
  <c r="E21" i="7"/>
  <c r="D20" i="7"/>
  <c r="E19" i="7"/>
  <c r="D18" i="7"/>
  <c r="E17" i="7"/>
  <c r="D8" i="7"/>
  <c r="D10" i="7"/>
  <c r="F11" i="7" s="1"/>
  <c r="E9" i="7"/>
  <c r="E7" i="7"/>
  <c r="D6" i="7"/>
  <c r="E5" i="7"/>
  <c r="E22" i="5"/>
  <c r="F23" i="5" s="1"/>
  <c r="H23" i="5" s="1"/>
  <c r="D21" i="5"/>
  <c r="E20" i="5"/>
  <c r="D19" i="5"/>
  <c r="E18" i="5"/>
  <c r="E9" i="5"/>
  <c r="F10" i="5" s="1"/>
  <c r="H10" i="5" s="1"/>
  <c r="E5" i="5"/>
  <c r="E7" i="5"/>
  <c r="D8" i="5"/>
  <c r="D6" i="5"/>
  <c r="F21" i="5" l="1"/>
  <c r="H21" i="5" s="1"/>
  <c r="F9" i="5"/>
  <c r="H9" i="5" s="1"/>
  <c r="F22" i="5"/>
  <c r="H22" i="5" s="1"/>
  <c r="H154" i="7"/>
  <c r="H190" i="7"/>
  <c r="H173" i="7"/>
  <c r="H193" i="7"/>
  <c r="H177" i="7"/>
  <c r="F19" i="5"/>
  <c r="H19" i="5" s="1"/>
  <c r="F7" i="5"/>
  <c r="H7" i="5" s="1"/>
  <c r="H174" i="7"/>
  <c r="H191" i="7"/>
  <c r="H195" i="7"/>
  <c r="F20" i="5"/>
  <c r="H20" i="5" s="1"/>
  <c r="H25" i="5" s="1"/>
  <c r="H192" i="7"/>
  <c r="H196" i="7"/>
  <c r="H194" i="7"/>
  <c r="H158" i="7"/>
  <c r="H171" i="7"/>
  <c r="H175" i="7"/>
  <c r="H133" i="7"/>
  <c r="H137" i="7"/>
  <c r="H172" i="7"/>
  <c r="H176" i="7"/>
  <c r="H135" i="7"/>
  <c r="H139" i="7"/>
  <c r="H156" i="7"/>
  <c r="H153" i="7"/>
  <c r="H157" i="7"/>
  <c r="H118" i="7"/>
  <c r="H134" i="7"/>
  <c r="H138" i="7"/>
  <c r="H152" i="7"/>
  <c r="H155" i="7"/>
  <c r="H113" i="7"/>
  <c r="H132" i="7"/>
  <c r="H136" i="7"/>
  <c r="F94" i="7"/>
  <c r="H94" i="7" s="1"/>
  <c r="H115" i="7"/>
  <c r="H119" i="7"/>
  <c r="F95" i="7"/>
  <c r="H95" i="7" s="1"/>
  <c r="F99" i="7"/>
  <c r="H99" i="7" s="1"/>
  <c r="H116" i="7"/>
  <c r="H120" i="7"/>
  <c r="H114" i="7"/>
  <c r="H117" i="7"/>
  <c r="F96" i="7"/>
  <c r="H96" i="7" s="1"/>
  <c r="F100" i="7"/>
  <c r="H100" i="7" s="1"/>
  <c r="F97" i="7"/>
  <c r="H97" i="7" s="1"/>
  <c r="F78" i="7"/>
  <c r="H78" i="7" s="1"/>
  <c r="F98" i="7"/>
  <c r="H98" i="7" s="1"/>
  <c r="H82" i="7"/>
  <c r="F75" i="7"/>
  <c r="H75" i="7" s="1"/>
  <c r="F10" i="7"/>
  <c r="H10" i="7" s="1"/>
  <c r="F76" i="7"/>
  <c r="H76" i="7" s="1"/>
  <c r="F79" i="7"/>
  <c r="H79" i="7" s="1"/>
  <c r="F60" i="7"/>
  <c r="H60" i="7" s="1"/>
  <c r="F64" i="7"/>
  <c r="H64" i="7" s="1"/>
  <c r="F80" i="7"/>
  <c r="H80" i="7" s="1"/>
  <c r="F19" i="7"/>
  <c r="H19" i="7" s="1"/>
  <c r="F23" i="7"/>
  <c r="H23" i="7" s="1"/>
  <c r="F57" i="7"/>
  <c r="H57" i="7" s="1"/>
  <c r="F61" i="7"/>
  <c r="H61" i="7" s="1"/>
  <c r="F77" i="7"/>
  <c r="H77" i="7" s="1"/>
  <c r="F81" i="7"/>
  <c r="H81" i="7" s="1"/>
  <c r="F58" i="7"/>
  <c r="H58" i="7" s="1"/>
  <c r="F7" i="7"/>
  <c r="H7" i="7" s="1"/>
  <c r="F9" i="7"/>
  <c r="H9" i="7" s="1"/>
  <c r="F21" i="7"/>
  <c r="H21" i="7" s="1"/>
  <c r="H25" i="7"/>
  <c r="F62" i="7"/>
  <c r="H62" i="7" s="1"/>
  <c r="F18" i="7"/>
  <c r="H18" i="7" s="1"/>
  <c r="F22" i="7"/>
  <c r="H22" i="7" s="1"/>
  <c r="F59" i="7"/>
  <c r="H59" i="7" s="1"/>
  <c r="F63" i="7"/>
  <c r="H63" i="7" s="1"/>
  <c r="F8" i="7"/>
  <c r="H8" i="7" s="1"/>
  <c r="H11" i="7"/>
  <c r="F20" i="7"/>
  <c r="H20" i="7" s="1"/>
  <c r="F24" i="7"/>
  <c r="H24" i="7" s="1"/>
  <c r="F6" i="7"/>
  <c r="H6" i="7" s="1"/>
  <c r="F8" i="5"/>
  <c r="H8" i="5" s="1"/>
  <c r="F6" i="5"/>
  <c r="H6" i="5" s="1"/>
  <c r="F12" i="7" l="1"/>
  <c r="H12" i="5"/>
  <c r="H12" i="7"/>
  <c r="H202" i="7"/>
  <c r="H183" i="7"/>
  <c r="H164" i="7"/>
  <c r="H145" i="7"/>
  <c r="H126" i="7"/>
  <c r="H88" i="7"/>
  <c r="H107" i="7"/>
  <c r="H70" i="7"/>
  <c r="H31" i="7"/>
  <c r="H33" i="7" l="1"/>
  <c r="F17" i="20"/>
  <c r="E18" i="20" s="1"/>
</calcChain>
</file>

<file path=xl/sharedStrings.xml><?xml version="1.0" encoding="utf-8"?>
<sst xmlns="http://schemas.openxmlformats.org/spreadsheetml/2006/main" count="803" uniqueCount="113">
  <si>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</si>
  <si>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</si>
  <si>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m</t>
  </si>
  <si>
    <t xml:space="preserve"> </t>
  </si>
  <si>
    <t>Řez hráze</t>
  </si>
  <si>
    <t>Vzdálenost řezů</t>
  </si>
  <si>
    <t>Plocha řezu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</si>
  <si>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</si>
  <si>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Platnost řezu</t>
  </si>
  <si>
    <t>Staničení</t>
  </si>
  <si>
    <t>ZÚ</t>
  </si>
  <si>
    <t>KÚ</t>
  </si>
  <si>
    <t>CELKEM</t>
  </si>
  <si>
    <t>Objem výkopku</t>
  </si>
  <si>
    <t>Šířka</t>
  </si>
  <si>
    <t>Objem</t>
  </si>
  <si>
    <t>Plocha</t>
  </si>
  <si>
    <t>délka svahu</t>
  </si>
  <si>
    <t>PODKLADNÍ VRSTVA 32-63 TL. 200 mm</t>
  </si>
  <si>
    <t>šířka v řezu</t>
  </si>
  <si>
    <t>VRCHNNÍ VRSTVA 32-63 + 4-16 TL. 150 mm</t>
  </si>
  <si>
    <t>m3</t>
  </si>
  <si>
    <t>OPEVNĚNÍ NÁVODNÍHO SVAHU - kamenný pohoz f.63-125mm</t>
  </si>
  <si>
    <t>ÚPRAVA PLÁNĚ</t>
  </si>
  <si>
    <t>SVAHOVÁNÍ V NÁSYPECH</t>
  </si>
  <si>
    <t>SVAHOVÁNÍ V ZÁŘEZECH</t>
  </si>
  <si>
    <t>ÚPRAVA PLÁNĚ KORUNY</t>
  </si>
  <si>
    <t>HUMUSOVÁNÍ A OSETÍ</t>
  </si>
  <si>
    <t>FILTRAČNÍ VRSTVA - návodní svah f. 4-16mm, tl. 250 mm</t>
  </si>
  <si>
    <t>FILTRAČNÍ VRSTVA - f. 4-16mm, tl. 300 mm</t>
  </si>
  <si>
    <t>PATNÍ DRÉN, ŠTĚRK -  f. 16-32mm</t>
  </si>
  <si>
    <t xml:space="preserve">ODKOPÁVKY </t>
  </si>
  <si>
    <t>NÁSYP HRÁZE</t>
  </si>
  <si>
    <t>VÝKOP</t>
  </si>
  <si>
    <t>ZPĚTNÝ ZÁSYP/NÁSYP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</si>
  <si>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</si>
  <si>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výkop</t>
  </si>
  <si>
    <t>přesun na deponii</t>
  </si>
  <si>
    <t>násyp/zásyp/uložení</t>
  </si>
  <si>
    <t>přesun (z deponie)</t>
  </si>
  <si>
    <t>Délka řezu</t>
  </si>
  <si>
    <t>HUTNĚNÍ SVAHŮ NÁSYPŮ</t>
  </si>
  <si>
    <t>ODKOPÁVKY - PŘESAH HUTNĚNÍ</t>
  </si>
  <si>
    <t>včetně přesahu hutnění</t>
  </si>
  <si>
    <t>(-) objekt SO.03</t>
  </si>
  <si>
    <t>úprava pláně</t>
  </si>
  <si>
    <t>Svahování v zářezech</t>
  </si>
  <si>
    <t>Odkopávka přebytku na svazích</t>
  </si>
  <si>
    <t>Násyp hráze včetně přesahu</t>
  </si>
  <si>
    <t>SRÝVKA HUMÓZNÍ VRSTVY</t>
  </si>
  <si>
    <t>Pročištění stávající příkopu pod pravým křídlem hráze</t>
  </si>
  <si>
    <t>SO.03 Tabulky kubatur odpadního koryta</t>
  </si>
  <si>
    <t>SO.02 Tabulky kubatur zátopy</t>
  </si>
  <si>
    <t>SO.01 Tabulky kubatur hráze</t>
  </si>
  <si>
    <t>Celkem</t>
  </si>
  <si>
    <t>Zemina</t>
  </si>
  <si>
    <t>Bilance</t>
  </si>
  <si>
    <t>Kód položky</t>
  </si>
  <si>
    <t>A</t>
  </si>
  <si>
    <t>Zeminy</t>
  </si>
  <si>
    <t>SO 03</t>
  </si>
  <si>
    <t>Svahování</t>
  </si>
  <si>
    <t>konec</t>
  </si>
  <si>
    <t>Nasyp</t>
  </si>
  <si>
    <t>Odkop prebytku</t>
  </si>
  <si>
    <t>Svahovani zarezy</t>
  </si>
  <si>
    <t>Svahovani nasyp</t>
  </si>
  <si>
    <t>Oseti</t>
  </si>
  <si>
    <t>Uprava plane</t>
  </si>
  <si>
    <t>Pohoz</t>
  </si>
  <si>
    <t>Filtr</t>
  </si>
  <si>
    <t>Výkop v zátopě</t>
  </si>
  <si>
    <t>Likvidace přebytečného výkopku</t>
  </si>
  <si>
    <t>Zpětný zásyp kolem objektů</t>
  </si>
  <si>
    <t>SO 02</t>
  </si>
  <si>
    <t>Výkop tůní</t>
  </si>
  <si>
    <t>Výkop koryt</t>
  </si>
  <si>
    <t>Zásyp koryta</t>
  </si>
  <si>
    <t>Hrázky</t>
  </si>
  <si>
    <t>Parametry tůně</t>
  </si>
  <si>
    <t>sklony</t>
  </si>
  <si>
    <t>šířka dna podél</t>
  </si>
  <si>
    <t>šířka v břehu podél</t>
  </si>
  <si>
    <t>šířka dna příčnš</t>
  </si>
  <si>
    <t>šířka v břehu příčnš</t>
  </si>
  <si>
    <t>Výpočet kom. Jehlanu</t>
  </si>
  <si>
    <t>poloměr r1</t>
  </si>
  <si>
    <t>poloměr r2</t>
  </si>
  <si>
    <t>hloubka</t>
  </si>
  <si>
    <t>1.)</t>
  </si>
  <si>
    <t>2.)</t>
  </si>
  <si>
    <t>Přesun zeminy do objektu SO 03</t>
  </si>
  <si>
    <t>Odkopávka pod hrází</t>
  </si>
  <si>
    <t>Násyp přitěžovací lavice</t>
  </si>
  <si>
    <t>Zásyp stáavjícího koryta</t>
  </si>
  <si>
    <t>Plošné terénní úpravy v okolí hrázek</t>
  </si>
  <si>
    <t>Přesun z přebytku SO 02 pro hrázky a TÚ</t>
  </si>
  <si>
    <t>Odkop</t>
  </si>
  <si>
    <t>SO.02 Tabulky kubatur poldr</t>
  </si>
  <si>
    <t>SO.02 Tabulky kubatur poldru</t>
  </si>
  <si>
    <t>Násyp - hráz</t>
  </si>
  <si>
    <t>Násyp - přitěžovací lavice</t>
  </si>
  <si>
    <t>Odkop přebytku- hráz</t>
  </si>
  <si>
    <t>Svahování zářez</t>
  </si>
  <si>
    <t>Svahování násyp</t>
  </si>
  <si>
    <t>zhutněný svah - přitěžovací lavice</t>
  </si>
  <si>
    <t>Osetí - hráz</t>
  </si>
  <si>
    <t>Osetí - přitěžovací lavice</t>
  </si>
  <si>
    <t>Úprava pláně - hráz</t>
  </si>
  <si>
    <t>Úprava pláně - přitěžovací lavice</t>
  </si>
  <si>
    <t>Výkop rýh pro práh</t>
  </si>
  <si>
    <t>Výkop jam pro založení sdruženého objektu a výcaru</t>
  </si>
  <si>
    <t xml:space="preserve">Výkop koryta odtoku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</si>
</sst>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9" fillId="3" borderId="0" applyNumberFormat="0" applyBorder="0" applyAlignment="0" applyProtection="0"/>
    <xf numFmtId="0" fontId="13" fillId="0" borderId="0"/>
  </cellStyleXfs>
  <cellXfs count="10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2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3" borderId="0" xfId="2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0" fontId="10" fillId="0" borderId="0" xfId="0" applyFont="1"/>
    <xf numFmtId="0" fontId="0" fillId="0" borderId="0" xfId="0" applyBorder="1" applyAlignment="1">
      <alignment horizontal="center"/>
    </xf>
    <xf numFmtId="0" fontId="0" fillId="0" borderId="6" xfId="0" applyFill="1" applyBorder="1"/>
    <xf numFmtId="0" fontId="0" fillId="0" borderId="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5" borderId="6" xfId="0" applyFill="1" applyBorder="1"/>
    <xf numFmtId="0" fontId="0" fillId="4" borderId="8" xfId="0" applyFill="1" applyBorder="1"/>
    <xf numFmtId="0" fontId="0" fillId="5" borderId="7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0" xfId="3"/>
    <xf numFmtId="0" fontId="0" fillId="0" borderId="6" xfId="0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9" fillId="3" borderId="0" xfId="2"/>
    <xf numFmtId="0" fontId="0" fillId="0" borderId="0" xfId="0" applyBorder="1" applyAlignment="1">
      <alignment vertical="center"/>
    </xf>
    <xf numFmtId="0" fontId="10" fillId="0" borderId="0" xfId="0" applyFont="1" applyFill="1" applyBorder="1" applyAlignment="1">
      <alignment horizontal="left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13" fillId="0" borderId="0" xfId="3"/>
    <xf numFmtId="0" fontId="10" fillId="0" borderId="0" xfId="0" applyFont="1" applyAlignment="1">
      <alignment horizontal="left"/>
    </xf>
  </cellXfs>
  <cellStyles count="4">
    <cellStyle name="Normální" xfId="0" builtinId="0"/>
    <cellStyle name="Normální 2" xfId="3" xr:uid="{EA2F0BAB-58E4-4474-84E1-030F41976532}"/>
    <cellStyle name="Správně" xfId="2" builtinId="26"/>
    <cellStyle name="Špatně" xfId="1" builtinId="27"/>
  </cellStyles>
  <dxfs count="0"/>
  <tableStyles count="0" defaultTableStyle="TableStyleMedium2" defaultPivotStyle="PivotStyleLight16"/>
  <colors>
    <mruColors>
      <color rgb="FFFAC4BE"/>
      <color rgb="FFCC9D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36"/>
  <sheetViews>
    <sheetView topLeftCell="A163" zoomScale="70" zoomScaleNormal="70" workbookViewId="0">
      <selection sqref="A1:I12"/>
    </sheetView>
  </sheetViews>
  <sheetFormatPr defaultRowHeight="15" x14ac:dyDescent="0.25"/>
  <cols>
    <col min="1" max="1" width="10.85546875" style="2" customWidth="1"/>
    <col min="2" max="2" width="15.7109375" style="2" customWidth="1"/>
    <col min="3" max="3" width="16.140625" style="2" customWidth="1"/>
    <col min="4" max="4" width="7.7109375" style="2" customWidth="1"/>
    <col min="5" max="5" width="7.5703125" style="2" customWidth="1"/>
    <col min="6" max="6" width="18.140625" style="2" customWidth="1"/>
    <col min="7" max="7" width="16.5703125" style="2" customWidth="1"/>
    <col min="8" max="8" width="17" style="2" customWidth="1"/>
    <col min="9" max="9" width="9.140625" style="2"/>
    <col min="10" max="10" width="3.42578125" style="2" customWidth="1"/>
    <col min="11" max="16384" width="9.140625" style="2"/>
  </cols>
  <sheetData>
    <row r="1" spans="1:9" s="36" customFormat="1" ht="18.75" x14ac:dyDescent="0.3">
      <c r="B1" s="41" t="s">
        <v>53</v>
      </c>
    </row>
    <row r="2" spans="1:9" ht="36" customHeight="1" x14ac:dyDescent="0.25">
      <c r="B2" s="82" t="s">
        <v>31</v>
      </c>
      <c r="C2" s="82"/>
    </row>
    <row r="3" spans="1:9" x14ac:dyDescent="0.25">
      <c r="B3" s="79" t="s">
        <v>4</v>
      </c>
      <c r="C3" s="2" t="s">
        <v>9</v>
      </c>
      <c r="D3" s="79" t="s">
        <v>5</v>
      </c>
      <c r="E3" s="79"/>
      <c r="F3" s="2" t="s">
        <v>8</v>
      </c>
      <c r="G3" s="2" t="s">
        <v>6</v>
      </c>
      <c r="H3" s="2" t="s">
        <v>13</v>
      </c>
    </row>
    <row r="4" spans="1:9" ht="17.25" x14ac:dyDescent="0.25">
      <c r="B4" s="79"/>
      <c r="C4" s="2" t="s">
        <v>2</v>
      </c>
      <c r="D4" s="79" t="s">
        <v>2</v>
      </c>
      <c r="E4" s="79"/>
      <c r="F4" s="2" t="s">
        <v>2</v>
      </c>
      <c r="G4" s="2" t="s">
        <v>1</v>
      </c>
      <c r="H4" s="2" t="s">
        <v>0</v>
      </c>
    </row>
    <row r="5" spans="1:9" x14ac:dyDescent="0.25">
      <c r="A5" s="3"/>
      <c r="B5" s="2" t="s">
        <v>10</v>
      </c>
      <c r="C5" s="2">
        <v>0</v>
      </c>
      <c r="E5" s="79">
        <f>C6-C5</f>
        <v>10</v>
      </c>
    </row>
    <row r="6" spans="1:9" x14ac:dyDescent="0.25">
      <c r="B6" s="2">
        <v>1</v>
      </c>
      <c r="C6" s="2">
        <v>10</v>
      </c>
      <c r="D6" s="79">
        <f>C7-C6</f>
        <v>12</v>
      </c>
      <c r="E6" s="79"/>
      <c r="F6" s="2">
        <f>E5+D6/2</f>
        <v>16</v>
      </c>
      <c r="G6" s="9">
        <v>0.88</v>
      </c>
      <c r="H6" s="2">
        <f>G6*F6</f>
        <v>14.08</v>
      </c>
    </row>
    <row r="7" spans="1:9" x14ac:dyDescent="0.25">
      <c r="B7" s="2">
        <v>2</v>
      </c>
      <c r="C7" s="2">
        <v>22</v>
      </c>
      <c r="D7" s="79"/>
      <c r="E7" s="79">
        <f>C8-C7</f>
        <v>6</v>
      </c>
      <c r="F7" s="2">
        <f>D6/2+E7/2</f>
        <v>9</v>
      </c>
      <c r="G7" s="9">
        <v>1.64</v>
      </c>
      <c r="H7" s="2">
        <f t="shared" ref="H7:H11" si="0">G7*F7</f>
        <v>14.76</v>
      </c>
    </row>
    <row r="8" spans="1:9" x14ac:dyDescent="0.25">
      <c r="B8" s="2">
        <v>3</v>
      </c>
      <c r="C8" s="2">
        <v>28</v>
      </c>
      <c r="D8" s="79">
        <f>C9-C8</f>
        <v>4</v>
      </c>
      <c r="E8" s="79"/>
      <c r="F8" s="2">
        <f>E7/2+D8/2</f>
        <v>5</v>
      </c>
      <c r="G8" s="9">
        <v>1.71</v>
      </c>
      <c r="H8" s="2">
        <f t="shared" si="0"/>
        <v>8.5500000000000007</v>
      </c>
    </row>
    <row r="9" spans="1:9" x14ac:dyDescent="0.25">
      <c r="B9" s="2">
        <v>4</v>
      </c>
      <c r="C9" s="2">
        <v>32</v>
      </c>
      <c r="D9" s="79"/>
      <c r="E9" s="79">
        <f>C10-C9</f>
        <v>4</v>
      </c>
      <c r="F9" s="2">
        <f>D8/2+E9/2</f>
        <v>4</v>
      </c>
      <c r="G9" s="9">
        <v>2.14</v>
      </c>
      <c r="H9" s="2">
        <f t="shared" si="0"/>
        <v>8.56</v>
      </c>
    </row>
    <row r="10" spans="1:9" x14ac:dyDescent="0.25">
      <c r="B10" s="2">
        <v>5</v>
      </c>
      <c r="C10" s="2">
        <v>36</v>
      </c>
      <c r="D10" s="79">
        <f>C11-C10</f>
        <v>3</v>
      </c>
      <c r="E10" s="79"/>
      <c r="F10" s="2">
        <f>E9/2+D10/2</f>
        <v>3.5</v>
      </c>
      <c r="G10" s="9">
        <v>29.66</v>
      </c>
      <c r="H10" s="2">
        <f t="shared" si="0"/>
        <v>103.81</v>
      </c>
    </row>
    <row r="11" spans="1:9" x14ac:dyDescent="0.25">
      <c r="B11" s="2" t="s">
        <v>62</v>
      </c>
      <c r="C11" s="2">
        <v>39</v>
      </c>
      <c r="D11" s="79"/>
      <c r="E11" s="62"/>
      <c r="F11" s="2">
        <f>D10/2</f>
        <v>1.5</v>
      </c>
      <c r="G11" s="9">
        <v>26.99</v>
      </c>
      <c r="H11" s="2">
        <f t="shared" si="0"/>
        <v>40.484999999999999</v>
      </c>
    </row>
    <row r="12" spans="1:9" s="4" customFormat="1" ht="17.25" x14ac:dyDescent="0.25">
      <c r="D12" s="63"/>
      <c r="F12" s="4">
        <f>F11+F10+F9+F8+F7+F6</f>
        <v>39</v>
      </c>
      <c r="G12" s="5" t="s">
        <v>12</v>
      </c>
      <c r="H12" s="5">
        <f>SUM(H5:H11)</f>
        <v>190.245</v>
      </c>
      <c r="I12" s="5" t="s">
        <v>7</v>
      </c>
    </row>
    <row r="13" spans="1:9" x14ac:dyDescent="0.25">
      <c r="A13" s="31"/>
      <c r="B13" s="33"/>
      <c r="C13" s="33"/>
      <c r="D13" s="31"/>
      <c r="E13" s="31"/>
      <c r="F13" s="31"/>
      <c r="G13" s="7"/>
      <c r="H13" s="7"/>
      <c r="I13" s="7"/>
    </row>
    <row r="14" spans="1:9" ht="18.75" x14ac:dyDescent="0.25">
      <c r="B14" s="83" t="s">
        <v>32</v>
      </c>
      <c r="C14" s="83"/>
      <c r="E14" s="2" t="s">
        <v>43</v>
      </c>
    </row>
    <row r="15" spans="1:9" x14ac:dyDescent="0.25">
      <c r="B15" s="79" t="s">
        <v>4</v>
      </c>
      <c r="C15" s="2" t="s">
        <v>9</v>
      </c>
      <c r="D15" s="79" t="s">
        <v>5</v>
      </c>
      <c r="E15" s="79"/>
      <c r="F15" s="2" t="s">
        <v>8</v>
      </c>
      <c r="G15" s="2" t="s">
        <v>6</v>
      </c>
      <c r="H15" s="2" t="s">
        <v>15</v>
      </c>
    </row>
    <row r="16" spans="1:9" ht="17.25" x14ac:dyDescent="0.25">
      <c r="B16" s="79"/>
      <c r="C16" s="2" t="s">
        <v>2</v>
      </c>
      <c r="D16" s="79" t="s">
        <v>2</v>
      </c>
      <c r="E16" s="79"/>
      <c r="F16" s="2" t="s">
        <v>2</v>
      </c>
      <c r="G16" s="2" t="s">
        <v>1</v>
      </c>
      <c r="H16" s="2" t="s">
        <v>0</v>
      </c>
    </row>
    <row r="17" spans="1:12" x14ac:dyDescent="0.25">
      <c r="A17" s="3"/>
      <c r="B17" s="2" t="s">
        <v>10</v>
      </c>
      <c r="C17" s="9">
        <v>0</v>
      </c>
      <c r="E17" s="79">
        <f>C18-C17</f>
        <v>10</v>
      </c>
      <c r="G17" s="14"/>
      <c r="H17" s="14"/>
    </row>
    <row r="18" spans="1:12" x14ac:dyDescent="0.25">
      <c r="B18" s="2">
        <v>1</v>
      </c>
      <c r="C18" s="9">
        <v>10</v>
      </c>
      <c r="D18" s="79">
        <f>C19-C18</f>
        <v>15</v>
      </c>
      <c r="E18" s="79"/>
      <c r="F18" s="2">
        <f>E17+D18/2</f>
        <v>17.5</v>
      </c>
      <c r="G18" s="23">
        <v>0.95</v>
      </c>
      <c r="H18" s="16">
        <f>G18*F18</f>
        <v>16.625</v>
      </c>
    </row>
    <row r="19" spans="1:12" x14ac:dyDescent="0.25">
      <c r="B19" s="2">
        <v>2</v>
      </c>
      <c r="C19" s="9">
        <v>25</v>
      </c>
      <c r="D19" s="79"/>
      <c r="E19" s="79">
        <f>C20-C19</f>
        <v>15</v>
      </c>
      <c r="F19" s="2">
        <f>D18/2+E19/2</f>
        <v>15</v>
      </c>
      <c r="G19" s="14">
        <v>0.94</v>
      </c>
      <c r="H19" s="14">
        <f>G19*F19</f>
        <v>14.1</v>
      </c>
    </row>
    <row r="20" spans="1:12" x14ac:dyDescent="0.25">
      <c r="B20" s="2">
        <v>3</v>
      </c>
      <c r="C20" s="9">
        <v>40</v>
      </c>
      <c r="D20" s="79">
        <f>C21-C20</f>
        <v>10</v>
      </c>
      <c r="E20" s="79"/>
      <c r="F20" s="2">
        <f>E19/2+D20/2</f>
        <v>12.5</v>
      </c>
      <c r="G20" s="14">
        <v>2.0099999999999998</v>
      </c>
      <c r="H20" s="14">
        <f t="shared" ref="H20:H29" si="1">G20*F20</f>
        <v>25.124999999999996</v>
      </c>
    </row>
    <row r="21" spans="1:12" x14ac:dyDescent="0.25">
      <c r="B21" s="2">
        <v>4</v>
      </c>
      <c r="C21" s="9">
        <v>50</v>
      </c>
      <c r="D21" s="79"/>
      <c r="E21" s="79">
        <f>C22-C21</f>
        <v>20</v>
      </c>
      <c r="F21" s="2">
        <f>D20/2+E21/2</f>
        <v>15</v>
      </c>
      <c r="G21" s="14">
        <v>3</v>
      </c>
      <c r="H21" s="14">
        <f t="shared" si="1"/>
        <v>45</v>
      </c>
    </row>
    <row r="22" spans="1:12" x14ac:dyDescent="0.25">
      <c r="B22" s="2">
        <v>5</v>
      </c>
      <c r="C22" s="9">
        <v>70</v>
      </c>
      <c r="D22" s="79">
        <f>C23-C22</f>
        <v>10</v>
      </c>
      <c r="E22" s="79"/>
      <c r="F22" s="2">
        <f>E21/2+D22/2</f>
        <v>15</v>
      </c>
      <c r="G22" s="14">
        <v>25.48</v>
      </c>
      <c r="H22" s="14">
        <f t="shared" si="1"/>
        <v>382.2</v>
      </c>
      <c r="L22" s="8"/>
    </row>
    <row r="23" spans="1:12" x14ac:dyDescent="0.25">
      <c r="B23" s="2">
        <v>6</v>
      </c>
      <c r="C23" s="9">
        <v>80</v>
      </c>
      <c r="D23" s="79"/>
      <c r="E23" s="79">
        <f t="shared" ref="E23:E29" si="2">C24-C23</f>
        <v>10</v>
      </c>
      <c r="F23" s="2">
        <f>D22/2+E23/2</f>
        <v>10</v>
      </c>
      <c r="G23" s="14">
        <v>19.36</v>
      </c>
      <c r="H23" s="14">
        <f t="shared" si="1"/>
        <v>193.6</v>
      </c>
    </row>
    <row r="24" spans="1:12" x14ac:dyDescent="0.25">
      <c r="B24" s="2">
        <v>7</v>
      </c>
      <c r="C24" s="9">
        <v>90</v>
      </c>
      <c r="D24" s="79">
        <f>C25-C24</f>
        <v>10</v>
      </c>
      <c r="E24" s="79"/>
      <c r="F24" s="2">
        <f>E23/2+D24/2</f>
        <v>10</v>
      </c>
      <c r="G24" s="14">
        <v>17.920000000000002</v>
      </c>
      <c r="H24" s="14">
        <f t="shared" si="1"/>
        <v>179.20000000000002</v>
      </c>
    </row>
    <row r="25" spans="1:12" s="9" customFormat="1" x14ac:dyDescent="0.25">
      <c r="A25" s="2"/>
      <c r="B25" s="2">
        <v>8</v>
      </c>
      <c r="C25" s="9">
        <v>100</v>
      </c>
      <c r="D25" s="79"/>
      <c r="E25" s="79">
        <f t="shared" si="2"/>
        <v>20</v>
      </c>
      <c r="F25" s="2">
        <f>D24/2+E25/2</f>
        <v>15</v>
      </c>
      <c r="G25" s="14">
        <v>16.71</v>
      </c>
      <c r="H25" s="14">
        <f t="shared" si="1"/>
        <v>250.65</v>
      </c>
      <c r="I25" s="2"/>
    </row>
    <row r="26" spans="1:12" s="9" customFormat="1" x14ac:dyDescent="0.25">
      <c r="B26" s="9">
        <v>9</v>
      </c>
      <c r="C26" s="9">
        <v>120</v>
      </c>
      <c r="D26" s="79">
        <f>C27-C26</f>
        <v>20</v>
      </c>
      <c r="E26" s="79"/>
      <c r="F26" s="9">
        <f>E25/2+D26/2</f>
        <v>20</v>
      </c>
      <c r="G26" s="14">
        <v>11.34</v>
      </c>
      <c r="H26" s="14">
        <f t="shared" si="1"/>
        <v>226.8</v>
      </c>
    </row>
    <row r="27" spans="1:12" s="9" customFormat="1" x14ac:dyDescent="0.25">
      <c r="B27" s="9">
        <v>10</v>
      </c>
      <c r="C27" s="9">
        <v>140</v>
      </c>
      <c r="D27" s="79"/>
      <c r="E27" s="79">
        <f t="shared" si="2"/>
        <v>10</v>
      </c>
      <c r="F27" s="9">
        <f>D26/2+E27/2</f>
        <v>15</v>
      </c>
      <c r="G27" s="14">
        <v>8.94</v>
      </c>
      <c r="H27" s="14">
        <f t="shared" si="1"/>
        <v>134.1</v>
      </c>
    </row>
    <row r="28" spans="1:12" s="9" customFormat="1" x14ac:dyDescent="0.25">
      <c r="B28" s="9">
        <v>11</v>
      </c>
      <c r="C28" s="9">
        <v>150</v>
      </c>
      <c r="D28" s="79">
        <f>C29-C28</f>
        <v>10</v>
      </c>
      <c r="E28" s="79"/>
      <c r="F28" s="9">
        <f>E27/2+D28/2</f>
        <v>10</v>
      </c>
      <c r="G28" s="14">
        <v>8.23</v>
      </c>
      <c r="H28" s="14">
        <f t="shared" si="1"/>
        <v>82.300000000000011</v>
      </c>
    </row>
    <row r="29" spans="1:12" s="9" customFormat="1" x14ac:dyDescent="0.25">
      <c r="B29" s="9">
        <v>12</v>
      </c>
      <c r="C29" s="9">
        <v>160</v>
      </c>
      <c r="D29" s="79"/>
      <c r="E29" s="79">
        <f t="shared" si="2"/>
        <v>2.4000000000000057</v>
      </c>
      <c r="F29" s="9">
        <f>D28/2+E29</f>
        <v>7.4000000000000057</v>
      </c>
      <c r="G29" s="14">
        <v>6.55</v>
      </c>
      <c r="H29" s="14">
        <f t="shared" si="1"/>
        <v>48.470000000000034</v>
      </c>
    </row>
    <row r="30" spans="1:12" x14ac:dyDescent="0.25">
      <c r="B30" s="2" t="s">
        <v>11</v>
      </c>
      <c r="C30" s="9">
        <v>162.4</v>
      </c>
      <c r="D30" s="81"/>
      <c r="E30" s="79"/>
      <c r="F30" s="9"/>
      <c r="G30" s="14"/>
      <c r="H30" s="14"/>
    </row>
    <row r="31" spans="1:12" s="27" customFormat="1" ht="17.25" x14ac:dyDescent="0.25">
      <c r="D31" s="81"/>
      <c r="G31" s="34" t="s">
        <v>12</v>
      </c>
      <c r="H31" s="34">
        <f>SUM(H17:H30)</f>
        <v>1598.1699999999998</v>
      </c>
      <c r="I31" s="34" t="s">
        <v>0</v>
      </c>
    </row>
    <row r="32" spans="1:12" s="27" customFormat="1" ht="17.25" x14ac:dyDescent="0.25">
      <c r="D32" s="81"/>
      <c r="G32" s="35" t="s">
        <v>44</v>
      </c>
      <c r="H32" s="35">
        <f>2.4*4.7+9.3*2.3+8*1.5</f>
        <v>44.67</v>
      </c>
      <c r="I32" s="34" t="s">
        <v>0</v>
      </c>
    </row>
    <row r="33" spans="1:19" ht="17.25" x14ac:dyDescent="0.25">
      <c r="A33" s="4"/>
      <c r="B33" s="4"/>
      <c r="C33" s="4"/>
      <c r="D33" s="84"/>
      <c r="E33" s="4"/>
      <c r="F33" s="4"/>
      <c r="G33" s="34" t="s">
        <v>12</v>
      </c>
      <c r="H33" s="34">
        <f>H31-H32</f>
        <v>1553.4999999999998</v>
      </c>
      <c r="I33" s="34" t="s">
        <v>0</v>
      </c>
    </row>
    <row r="34" spans="1:19" ht="18.75" x14ac:dyDescent="0.25">
      <c r="A34" s="27"/>
      <c r="B34" s="82" t="s">
        <v>42</v>
      </c>
      <c r="C34" s="82"/>
      <c r="D34" s="82"/>
      <c r="E34" s="82"/>
      <c r="F34" s="82"/>
      <c r="G34" s="27"/>
      <c r="H34" s="27"/>
      <c r="I34" s="27"/>
    </row>
    <row r="35" spans="1:19" x14ac:dyDescent="0.25">
      <c r="A35" s="27"/>
      <c r="B35" s="79" t="s">
        <v>4</v>
      </c>
      <c r="C35" s="27" t="s">
        <v>9</v>
      </c>
      <c r="D35" s="79" t="s">
        <v>5</v>
      </c>
      <c r="E35" s="79"/>
      <c r="F35" s="27" t="s">
        <v>8</v>
      </c>
      <c r="G35" s="27" t="s">
        <v>6</v>
      </c>
      <c r="H35" s="27" t="s">
        <v>15</v>
      </c>
      <c r="I35" s="27"/>
    </row>
    <row r="36" spans="1:19" ht="17.25" x14ac:dyDescent="0.25">
      <c r="A36" s="27"/>
      <c r="B36" s="79"/>
      <c r="C36" s="27" t="s">
        <v>2</v>
      </c>
      <c r="D36" s="79" t="s">
        <v>2</v>
      </c>
      <c r="E36" s="79"/>
      <c r="F36" s="27" t="s">
        <v>2</v>
      </c>
      <c r="G36" s="27" t="s">
        <v>1</v>
      </c>
      <c r="H36" s="27" t="s">
        <v>0</v>
      </c>
      <c r="I36" s="27"/>
    </row>
    <row r="37" spans="1:19" x14ac:dyDescent="0.25">
      <c r="A37" s="3"/>
      <c r="B37" s="27" t="s">
        <v>10</v>
      </c>
      <c r="C37" s="27">
        <v>0</v>
      </c>
      <c r="D37" s="27"/>
      <c r="E37" s="79">
        <f>C38-C37</f>
        <v>10</v>
      </c>
      <c r="F37" s="27"/>
      <c r="G37" s="27"/>
      <c r="H37" s="27"/>
      <c r="I37" s="27"/>
    </row>
    <row r="38" spans="1:19" x14ac:dyDescent="0.25">
      <c r="A38" s="27"/>
      <c r="B38" s="27">
        <v>1</v>
      </c>
      <c r="C38" s="27">
        <v>10</v>
      </c>
      <c r="D38" s="79">
        <f>C39-C38</f>
        <v>15</v>
      </c>
      <c r="E38" s="79"/>
      <c r="F38" s="27">
        <f>E37+D38/2</f>
        <v>17.5</v>
      </c>
      <c r="G38" s="27">
        <f t="shared" ref="G38:G49" si="3">ROUND(0.15*S38,2)</f>
        <v>0.15</v>
      </c>
      <c r="H38" s="27">
        <f t="shared" ref="H38:H49" si="4">G38*F38</f>
        <v>2.625</v>
      </c>
      <c r="I38" s="27"/>
      <c r="S38" s="27">
        <v>0.98</v>
      </c>
    </row>
    <row r="39" spans="1:19" x14ac:dyDescent="0.25">
      <c r="A39" s="27"/>
      <c r="B39" s="27">
        <v>2</v>
      </c>
      <c r="C39" s="27">
        <v>25</v>
      </c>
      <c r="D39" s="79"/>
      <c r="E39" s="79">
        <f>C40-C39</f>
        <v>15</v>
      </c>
      <c r="F39" s="27">
        <f>D38/2+E39/2</f>
        <v>15</v>
      </c>
      <c r="G39" s="27">
        <f t="shared" si="3"/>
        <v>0.14000000000000001</v>
      </c>
      <c r="H39" s="27">
        <f t="shared" si="4"/>
        <v>2.1</v>
      </c>
      <c r="I39" s="27"/>
      <c r="S39" s="27">
        <v>0.95</v>
      </c>
    </row>
    <row r="40" spans="1:19" x14ac:dyDescent="0.25">
      <c r="A40" s="27"/>
      <c r="B40" s="27">
        <v>3</v>
      </c>
      <c r="C40" s="27">
        <v>40</v>
      </c>
      <c r="D40" s="79">
        <f>C41-C40</f>
        <v>10</v>
      </c>
      <c r="E40" s="79"/>
      <c r="F40" s="27">
        <f>E39/2+D40/2</f>
        <v>12.5</v>
      </c>
      <c r="G40" s="27">
        <f t="shared" si="3"/>
        <v>0.21</v>
      </c>
      <c r="H40" s="27">
        <f t="shared" si="4"/>
        <v>2.625</v>
      </c>
      <c r="I40" s="27"/>
      <c r="S40" s="27">
        <v>1.42</v>
      </c>
    </row>
    <row r="41" spans="1:19" x14ac:dyDescent="0.25">
      <c r="A41" s="27"/>
      <c r="B41" s="27">
        <v>4</v>
      </c>
      <c r="C41" s="27">
        <v>50</v>
      </c>
      <c r="D41" s="79"/>
      <c r="E41" s="79">
        <f>C42-C41</f>
        <v>20</v>
      </c>
      <c r="F41" s="27">
        <f>D40/2+E41/2</f>
        <v>15</v>
      </c>
      <c r="G41" s="27">
        <f t="shared" si="3"/>
        <v>0.3</v>
      </c>
      <c r="H41" s="27">
        <f t="shared" si="4"/>
        <v>4.5</v>
      </c>
      <c r="I41" s="27"/>
      <c r="S41" s="27">
        <v>2.0099999999999998</v>
      </c>
    </row>
    <row r="42" spans="1:19" x14ac:dyDescent="0.25">
      <c r="A42" s="27"/>
      <c r="B42" s="27">
        <v>5</v>
      </c>
      <c r="C42" s="27">
        <v>70</v>
      </c>
      <c r="D42" s="79">
        <f>C43-C42</f>
        <v>10</v>
      </c>
      <c r="E42" s="79"/>
      <c r="F42" s="27">
        <f>E41/2+D42/2</f>
        <v>15</v>
      </c>
      <c r="G42" s="27">
        <f t="shared" si="3"/>
        <v>1.64</v>
      </c>
      <c r="H42" s="27">
        <f t="shared" si="4"/>
        <v>24.599999999999998</v>
      </c>
      <c r="I42" s="27"/>
      <c r="S42" s="27">
        <v>10.96</v>
      </c>
    </row>
    <row r="43" spans="1:19" x14ac:dyDescent="0.25">
      <c r="A43" s="27"/>
      <c r="B43" s="27">
        <v>6</v>
      </c>
      <c r="C43" s="27">
        <v>80</v>
      </c>
      <c r="D43" s="79"/>
      <c r="E43" s="79">
        <f>C44-C43</f>
        <v>10</v>
      </c>
      <c r="F43" s="27">
        <f>D42/2+E43/2</f>
        <v>10</v>
      </c>
      <c r="G43" s="27">
        <f t="shared" si="3"/>
        <v>1.46</v>
      </c>
      <c r="H43" s="27">
        <f t="shared" si="4"/>
        <v>14.6</v>
      </c>
      <c r="I43" s="27"/>
      <c r="S43" s="27">
        <v>9.6999999999999993</v>
      </c>
    </row>
    <row r="44" spans="1:19" x14ac:dyDescent="0.25">
      <c r="A44" s="27"/>
      <c r="B44" s="27">
        <v>7</v>
      </c>
      <c r="C44" s="27">
        <v>90</v>
      </c>
      <c r="D44" s="79">
        <f>C45-C44</f>
        <v>10</v>
      </c>
      <c r="E44" s="79"/>
      <c r="F44" s="27">
        <f>E43/2+D44/2</f>
        <v>10</v>
      </c>
      <c r="G44" s="27">
        <f t="shared" si="3"/>
        <v>1.36</v>
      </c>
      <c r="H44" s="27">
        <f t="shared" si="4"/>
        <v>13.600000000000001</v>
      </c>
      <c r="I44" s="27"/>
      <c r="S44" s="27">
        <v>9.08</v>
      </c>
    </row>
    <row r="45" spans="1:19" s="9" customFormat="1" x14ac:dyDescent="0.25">
      <c r="A45" s="27"/>
      <c r="B45" s="27">
        <v>8</v>
      </c>
      <c r="C45" s="27">
        <v>100</v>
      </c>
      <c r="D45" s="79"/>
      <c r="E45" s="79">
        <f>C46-C45</f>
        <v>20</v>
      </c>
      <c r="F45" s="27">
        <f>D44/2+E45/2</f>
        <v>15</v>
      </c>
      <c r="G45" s="27">
        <f t="shared" si="3"/>
        <v>1.41</v>
      </c>
      <c r="H45" s="27">
        <f t="shared" si="4"/>
        <v>21.15</v>
      </c>
      <c r="I45" s="27"/>
      <c r="S45" s="27">
        <v>9.3800000000000008</v>
      </c>
    </row>
    <row r="46" spans="1:19" s="9" customFormat="1" x14ac:dyDescent="0.25">
      <c r="A46" s="27"/>
      <c r="B46" s="27">
        <v>9</v>
      </c>
      <c r="C46" s="27">
        <v>120</v>
      </c>
      <c r="D46" s="79">
        <f>C47-C46</f>
        <v>20</v>
      </c>
      <c r="E46" s="79"/>
      <c r="F46" s="27">
        <f>E45/2+D46/2</f>
        <v>20</v>
      </c>
      <c r="G46" s="27">
        <f t="shared" si="3"/>
        <v>1.2</v>
      </c>
      <c r="H46" s="27">
        <f t="shared" si="4"/>
        <v>24</v>
      </c>
      <c r="I46" s="27"/>
      <c r="S46" s="27">
        <v>8.01</v>
      </c>
    </row>
    <row r="47" spans="1:19" s="9" customFormat="1" x14ac:dyDescent="0.25">
      <c r="A47" s="27"/>
      <c r="B47" s="27">
        <v>10</v>
      </c>
      <c r="C47" s="27">
        <v>140</v>
      </c>
      <c r="D47" s="79"/>
      <c r="E47" s="79">
        <f>C48-C47</f>
        <v>10</v>
      </c>
      <c r="F47" s="27">
        <f>D46/2+E47/2</f>
        <v>15</v>
      </c>
      <c r="G47" s="27">
        <f t="shared" si="3"/>
        <v>1.02</v>
      </c>
      <c r="H47" s="27">
        <f t="shared" si="4"/>
        <v>15.3</v>
      </c>
      <c r="I47" s="27"/>
      <c r="S47" s="27">
        <v>6.8</v>
      </c>
    </row>
    <row r="48" spans="1:19" s="9" customFormat="1" x14ac:dyDescent="0.25">
      <c r="A48" s="27"/>
      <c r="B48" s="27">
        <v>11</v>
      </c>
      <c r="C48" s="27">
        <v>150</v>
      </c>
      <c r="D48" s="79">
        <f>C49-C48</f>
        <v>10</v>
      </c>
      <c r="E48" s="79"/>
      <c r="F48" s="27">
        <f>E47/2+D48/2</f>
        <v>10</v>
      </c>
      <c r="G48" s="27">
        <f t="shared" si="3"/>
        <v>0.99</v>
      </c>
      <c r="H48" s="27">
        <f t="shared" si="4"/>
        <v>9.9</v>
      </c>
      <c r="I48" s="27"/>
      <c r="S48" s="27">
        <v>6.63</v>
      </c>
    </row>
    <row r="49" spans="1:19" x14ac:dyDescent="0.25">
      <c r="A49" s="27"/>
      <c r="B49" s="27">
        <v>12</v>
      </c>
      <c r="C49" s="27">
        <v>160</v>
      </c>
      <c r="D49" s="79"/>
      <c r="E49" s="27">
        <f>C50-C49</f>
        <v>2.4000000000000057</v>
      </c>
      <c r="F49" s="27">
        <f>D48/2+E49</f>
        <v>7.4000000000000057</v>
      </c>
      <c r="G49" s="27">
        <f t="shared" si="3"/>
        <v>0.86</v>
      </c>
      <c r="H49" s="27">
        <f t="shared" si="4"/>
        <v>6.3640000000000052</v>
      </c>
      <c r="I49" s="27"/>
      <c r="S49" s="27">
        <v>5.7</v>
      </c>
    </row>
    <row r="50" spans="1:19" x14ac:dyDescent="0.25">
      <c r="A50" s="27"/>
      <c r="B50" s="27" t="s">
        <v>11</v>
      </c>
      <c r="C50" s="27">
        <v>162.4</v>
      </c>
      <c r="D50" s="27" t="s">
        <v>3</v>
      </c>
      <c r="E50" s="27"/>
      <c r="F50" s="27"/>
      <c r="G50" s="27"/>
      <c r="H50" s="27"/>
      <c r="I50" s="27"/>
    </row>
    <row r="51" spans="1:19" ht="17.25" x14ac:dyDescent="0.25">
      <c r="A51" s="30"/>
      <c r="B51" s="30"/>
      <c r="C51" s="30"/>
      <c r="D51" s="30"/>
      <c r="E51" s="30"/>
      <c r="F51" s="30"/>
      <c r="G51" s="5" t="s">
        <v>12</v>
      </c>
      <c r="H51" s="5">
        <f>SUM(H37:H50)</f>
        <v>141.364</v>
      </c>
      <c r="I51" s="5" t="s">
        <v>7</v>
      </c>
    </row>
    <row r="52" spans="1:19" s="38" customFormat="1" x14ac:dyDescent="0.25">
      <c r="A52" s="39"/>
      <c r="B52" s="39"/>
      <c r="C52" s="39"/>
      <c r="D52" s="39"/>
      <c r="E52" s="39"/>
      <c r="F52" s="39"/>
      <c r="G52" s="7"/>
      <c r="H52" s="7"/>
      <c r="I52" s="7"/>
    </row>
    <row r="53" spans="1:19" ht="18.75" x14ac:dyDescent="0.25">
      <c r="B53" s="83" t="s">
        <v>22</v>
      </c>
      <c r="C53" s="83"/>
      <c r="D53" s="83"/>
      <c r="E53" s="83"/>
      <c r="F53" s="83"/>
      <c r="G53" s="83"/>
    </row>
    <row r="54" spans="1:19" x14ac:dyDescent="0.25">
      <c r="B54" s="81" t="s">
        <v>4</v>
      </c>
      <c r="C54" s="31" t="s">
        <v>9</v>
      </c>
      <c r="D54" s="81" t="s">
        <v>5</v>
      </c>
      <c r="E54" s="81"/>
      <c r="F54" s="31" t="s">
        <v>8</v>
      </c>
      <c r="G54" s="31" t="s">
        <v>6</v>
      </c>
      <c r="H54" s="2" t="s">
        <v>15</v>
      </c>
    </row>
    <row r="55" spans="1:19" ht="17.25" x14ac:dyDescent="0.25">
      <c r="B55" s="81"/>
      <c r="C55" s="31" t="s">
        <v>2</v>
      </c>
      <c r="D55" s="81" t="s">
        <v>2</v>
      </c>
      <c r="E55" s="81"/>
      <c r="F55" s="31" t="s">
        <v>2</v>
      </c>
      <c r="G55" s="31" t="s">
        <v>1</v>
      </c>
      <c r="H55" s="2" t="s">
        <v>0</v>
      </c>
    </row>
    <row r="56" spans="1:19" x14ac:dyDescent="0.25">
      <c r="A56" s="3"/>
      <c r="B56" s="9" t="s">
        <v>10</v>
      </c>
      <c r="C56" s="9">
        <v>0</v>
      </c>
      <c r="E56" s="79">
        <f>C57-C56</f>
        <v>10</v>
      </c>
    </row>
    <row r="57" spans="1:19" x14ac:dyDescent="0.25">
      <c r="B57" s="9">
        <v>1</v>
      </c>
      <c r="C57" s="9">
        <v>10</v>
      </c>
      <c r="D57" s="79">
        <f>C58-C57</f>
        <v>15</v>
      </c>
      <c r="E57" s="79"/>
      <c r="F57" s="2">
        <f>E56+D57/2</f>
        <v>17.5</v>
      </c>
      <c r="G57" s="14">
        <v>0.34</v>
      </c>
      <c r="H57" s="2">
        <f>G57*F57</f>
        <v>5.95</v>
      </c>
    </row>
    <row r="58" spans="1:19" x14ac:dyDescent="0.25">
      <c r="B58" s="9">
        <v>2</v>
      </c>
      <c r="C58" s="9">
        <v>25</v>
      </c>
      <c r="D58" s="79"/>
      <c r="E58" s="79">
        <f>C59-C58</f>
        <v>15</v>
      </c>
      <c r="F58" s="2">
        <f>D57/2+E58/2</f>
        <v>15</v>
      </c>
      <c r="G58" s="14">
        <v>0.28000000000000003</v>
      </c>
      <c r="H58" s="2">
        <f t="shared" ref="H58:H68" si="5">G58*F58</f>
        <v>4.2</v>
      </c>
    </row>
    <row r="59" spans="1:19" x14ac:dyDescent="0.25">
      <c r="B59" s="9">
        <v>3</v>
      </c>
      <c r="C59" s="9">
        <v>40</v>
      </c>
      <c r="D59" s="79">
        <f>C60-C59</f>
        <v>10</v>
      </c>
      <c r="E59" s="79"/>
      <c r="F59" s="2">
        <f>E58/2+D59/2</f>
        <v>12.5</v>
      </c>
      <c r="G59" s="14">
        <v>0.42</v>
      </c>
      <c r="H59" s="2">
        <f t="shared" si="5"/>
        <v>5.25</v>
      </c>
    </row>
    <row r="60" spans="1:19" x14ac:dyDescent="0.25">
      <c r="B60" s="9">
        <v>4</v>
      </c>
      <c r="C60" s="9">
        <v>50</v>
      </c>
      <c r="D60" s="79"/>
      <c r="E60" s="79">
        <f>C61-C60</f>
        <v>20</v>
      </c>
      <c r="F60" s="2">
        <f>D59/2+E60/2</f>
        <v>15</v>
      </c>
      <c r="G60" s="14">
        <v>0.63</v>
      </c>
      <c r="H60" s="2">
        <f t="shared" si="5"/>
        <v>9.4499999999999993</v>
      </c>
    </row>
    <row r="61" spans="1:19" x14ac:dyDescent="0.25">
      <c r="B61" s="9">
        <v>5</v>
      </c>
      <c r="C61" s="9">
        <v>70</v>
      </c>
      <c r="D61" s="79">
        <f>C62-C61</f>
        <v>10</v>
      </c>
      <c r="E61" s="79"/>
      <c r="F61" s="2">
        <f>E60/2+D61/2</f>
        <v>15</v>
      </c>
      <c r="G61" s="14">
        <v>3.05</v>
      </c>
      <c r="H61" s="2">
        <f t="shared" si="5"/>
        <v>45.75</v>
      </c>
    </row>
    <row r="62" spans="1:19" x14ac:dyDescent="0.25">
      <c r="B62" s="9">
        <v>6</v>
      </c>
      <c r="C62" s="9">
        <v>80</v>
      </c>
      <c r="D62" s="79"/>
      <c r="E62" s="79">
        <f t="shared" ref="E62:E68" si="6">C63-C62</f>
        <v>10</v>
      </c>
      <c r="F62" s="2">
        <f>D61/2+E62/2</f>
        <v>10</v>
      </c>
      <c r="G62" s="14">
        <v>2.95</v>
      </c>
      <c r="H62" s="2">
        <f t="shared" si="5"/>
        <v>29.5</v>
      </c>
    </row>
    <row r="63" spans="1:19" x14ac:dyDescent="0.25">
      <c r="B63" s="9">
        <v>7</v>
      </c>
      <c r="C63" s="9">
        <v>90</v>
      </c>
      <c r="D63" s="79">
        <f>C64-C63</f>
        <v>10</v>
      </c>
      <c r="E63" s="79"/>
      <c r="F63" s="2">
        <f>E62/2+D63/2</f>
        <v>10</v>
      </c>
      <c r="G63" s="14">
        <v>2.94</v>
      </c>
      <c r="H63" s="2">
        <f t="shared" si="5"/>
        <v>29.4</v>
      </c>
    </row>
    <row r="64" spans="1:19" s="9" customFormat="1" x14ac:dyDescent="0.25">
      <c r="A64" s="2"/>
      <c r="B64" s="9">
        <v>8</v>
      </c>
      <c r="C64" s="9">
        <v>100</v>
      </c>
      <c r="D64" s="79"/>
      <c r="E64" s="79">
        <f t="shared" si="6"/>
        <v>20</v>
      </c>
      <c r="F64" s="2">
        <f>D63/2+E64</f>
        <v>25</v>
      </c>
      <c r="G64" s="14">
        <v>2.74</v>
      </c>
      <c r="H64" s="2">
        <f t="shared" si="5"/>
        <v>68.5</v>
      </c>
      <c r="I64" s="2"/>
    </row>
    <row r="65" spans="1:9" s="9" customFormat="1" x14ac:dyDescent="0.25">
      <c r="B65" s="9">
        <v>9</v>
      </c>
      <c r="C65" s="9">
        <v>120</v>
      </c>
      <c r="D65" s="79">
        <f>C66-C65</f>
        <v>20</v>
      </c>
      <c r="E65" s="79"/>
      <c r="F65" s="9">
        <f>E64/2+D65/2</f>
        <v>20</v>
      </c>
      <c r="G65" s="14">
        <v>2.5299999999999998</v>
      </c>
      <c r="H65" s="9">
        <f t="shared" si="5"/>
        <v>50.599999999999994</v>
      </c>
    </row>
    <row r="66" spans="1:9" s="9" customFormat="1" x14ac:dyDescent="0.25">
      <c r="B66" s="9">
        <v>10</v>
      </c>
      <c r="C66" s="9">
        <v>140</v>
      </c>
      <c r="D66" s="79"/>
      <c r="E66" s="79">
        <f t="shared" si="6"/>
        <v>10</v>
      </c>
      <c r="F66" s="9">
        <f>D65/2+E66/2</f>
        <v>15</v>
      </c>
      <c r="G66" s="14">
        <v>2.35</v>
      </c>
      <c r="H66" s="9">
        <f t="shared" si="5"/>
        <v>35.25</v>
      </c>
    </row>
    <row r="67" spans="1:9" s="9" customFormat="1" x14ac:dyDescent="0.25">
      <c r="B67" s="9">
        <v>11</v>
      </c>
      <c r="C67" s="9">
        <v>150</v>
      </c>
      <c r="D67" s="79">
        <f>C68-C67</f>
        <v>10</v>
      </c>
      <c r="E67" s="79"/>
      <c r="F67" s="9">
        <f>E66/2+D67/2</f>
        <v>10</v>
      </c>
      <c r="G67" s="14">
        <v>2.2999999999999998</v>
      </c>
      <c r="H67" s="9">
        <f t="shared" si="5"/>
        <v>23</v>
      </c>
    </row>
    <row r="68" spans="1:9" x14ac:dyDescent="0.25">
      <c r="A68" s="9"/>
      <c r="B68" s="9">
        <v>12</v>
      </c>
      <c r="C68" s="9">
        <v>160</v>
      </c>
      <c r="D68" s="79"/>
      <c r="E68" s="79">
        <f t="shared" si="6"/>
        <v>2.4000000000000057</v>
      </c>
      <c r="F68" s="9">
        <f>D67/2+E68</f>
        <v>7.4000000000000057</v>
      </c>
      <c r="G68" s="14">
        <v>2.08</v>
      </c>
      <c r="H68" s="9">
        <f t="shared" si="5"/>
        <v>15.392000000000012</v>
      </c>
      <c r="I68" s="9"/>
    </row>
    <row r="69" spans="1:9" x14ac:dyDescent="0.25">
      <c r="A69" s="9"/>
      <c r="B69" s="9" t="s">
        <v>11</v>
      </c>
      <c r="C69" s="9">
        <v>162.4</v>
      </c>
      <c r="D69" s="79"/>
      <c r="E69" s="79"/>
      <c r="F69" s="9"/>
      <c r="G69" s="9"/>
      <c r="H69" s="9"/>
      <c r="I69" s="9"/>
    </row>
    <row r="70" spans="1:9" ht="17.25" x14ac:dyDescent="0.25">
      <c r="A70" s="4"/>
      <c r="B70" s="4"/>
      <c r="C70" s="4"/>
      <c r="D70" s="84"/>
      <c r="E70" s="4"/>
      <c r="F70" s="4"/>
      <c r="G70" s="5" t="s">
        <v>12</v>
      </c>
      <c r="H70" s="5">
        <f>SUM(H56:H69)</f>
        <v>322.24200000000002</v>
      </c>
      <c r="I70" s="5" t="s">
        <v>7</v>
      </c>
    </row>
    <row r="71" spans="1:9" ht="18.75" x14ac:dyDescent="0.25">
      <c r="B71" s="80" t="s">
        <v>28</v>
      </c>
      <c r="C71" s="80"/>
      <c r="D71" s="80"/>
      <c r="E71" s="80"/>
      <c r="F71" s="80"/>
    </row>
    <row r="72" spans="1:9" x14ac:dyDescent="0.25">
      <c r="B72" s="79" t="s">
        <v>4</v>
      </c>
      <c r="C72" s="2" t="s">
        <v>9</v>
      </c>
      <c r="D72" s="79" t="s">
        <v>5</v>
      </c>
      <c r="E72" s="79"/>
      <c r="F72" s="2" t="s">
        <v>8</v>
      </c>
      <c r="G72" s="2" t="s">
        <v>6</v>
      </c>
      <c r="H72" s="2" t="s">
        <v>15</v>
      </c>
    </row>
    <row r="73" spans="1:9" ht="17.25" x14ac:dyDescent="0.25">
      <c r="B73" s="79"/>
      <c r="C73" s="2" t="s">
        <v>2</v>
      </c>
      <c r="D73" s="79" t="s">
        <v>2</v>
      </c>
      <c r="E73" s="79"/>
      <c r="F73" s="2" t="s">
        <v>2</v>
      </c>
      <c r="G73" s="2" t="s">
        <v>1</v>
      </c>
      <c r="H73" s="2" t="s">
        <v>0</v>
      </c>
    </row>
    <row r="74" spans="1:9" x14ac:dyDescent="0.25">
      <c r="A74" s="3"/>
      <c r="B74" s="2" t="s">
        <v>10</v>
      </c>
      <c r="C74" s="2">
        <v>0</v>
      </c>
      <c r="E74" s="79">
        <f>C75-C74</f>
        <v>10</v>
      </c>
    </row>
    <row r="75" spans="1:9" x14ac:dyDescent="0.25">
      <c r="B75" s="2">
        <v>1</v>
      </c>
      <c r="C75" s="2">
        <v>10</v>
      </c>
      <c r="D75" s="79">
        <f>C76-C75</f>
        <v>15</v>
      </c>
      <c r="E75" s="79"/>
      <c r="F75" s="2">
        <f>E74+D75/2</f>
        <v>17.5</v>
      </c>
      <c r="G75" s="2">
        <v>0</v>
      </c>
      <c r="H75" s="2">
        <f>G75*F75</f>
        <v>0</v>
      </c>
    </row>
    <row r="76" spans="1:9" x14ac:dyDescent="0.25">
      <c r="B76" s="2">
        <v>2</v>
      </c>
      <c r="C76" s="2">
        <v>25</v>
      </c>
      <c r="D76" s="79"/>
      <c r="E76" s="79">
        <f>C77-C76</f>
        <v>15</v>
      </c>
      <c r="F76" s="2">
        <f>D75/2+E76/2</f>
        <v>15</v>
      </c>
      <c r="G76" s="2">
        <v>0</v>
      </c>
      <c r="H76" s="2">
        <f t="shared" ref="H76:H86" si="7">G76*F76</f>
        <v>0</v>
      </c>
    </row>
    <row r="77" spans="1:9" x14ac:dyDescent="0.25">
      <c r="B77" s="2">
        <v>3</v>
      </c>
      <c r="C77" s="2">
        <v>40</v>
      </c>
      <c r="D77" s="79">
        <f>C78-C77</f>
        <v>10</v>
      </c>
      <c r="E77" s="79"/>
      <c r="F77" s="2">
        <f>E76/2+D77/2</f>
        <v>12.5</v>
      </c>
      <c r="G77" s="2">
        <v>0</v>
      </c>
      <c r="H77" s="2">
        <f t="shared" si="7"/>
        <v>0</v>
      </c>
    </row>
    <row r="78" spans="1:9" x14ac:dyDescent="0.25">
      <c r="B78" s="2">
        <v>4</v>
      </c>
      <c r="C78" s="2">
        <v>50</v>
      </c>
      <c r="D78" s="79"/>
      <c r="E78" s="79">
        <f>C79-C78</f>
        <v>20</v>
      </c>
      <c r="F78" s="2">
        <f>D77/2+E78/2</f>
        <v>15</v>
      </c>
      <c r="G78" s="2">
        <v>0</v>
      </c>
      <c r="H78" s="2">
        <f t="shared" si="7"/>
        <v>0</v>
      </c>
    </row>
    <row r="79" spans="1:9" x14ac:dyDescent="0.25">
      <c r="B79" s="2">
        <v>5</v>
      </c>
      <c r="C79" s="2">
        <v>70</v>
      </c>
      <c r="D79" s="79">
        <f>C80-C79</f>
        <v>10</v>
      </c>
      <c r="E79" s="79"/>
      <c r="F79" s="2">
        <f>E78/2+D79/2</f>
        <v>15</v>
      </c>
      <c r="G79" s="2">
        <v>1.66</v>
      </c>
      <c r="H79" s="2">
        <f t="shared" si="7"/>
        <v>24.9</v>
      </c>
    </row>
    <row r="80" spans="1:9" x14ac:dyDescent="0.25">
      <c r="B80" s="2">
        <v>6</v>
      </c>
      <c r="C80" s="2">
        <v>80</v>
      </c>
      <c r="D80" s="79"/>
      <c r="E80" s="79">
        <f t="shared" ref="E80:E86" si="8">C81-C80</f>
        <v>10</v>
      </c>
      <c r="F80" s="2">
        <f>D79/2+E80/2</f>
        <v>10</v>
      </c>
      <c r="G80" s="2">
        <v>1.6</v>
      </c>
      <c r="H80" s="2">
        <f t="shared" si="7"/>
        <v>16</v>
      </c>
    </row>
    <row r="81" spans="1:9" x14ac:dyDescent="0.25">
      <c r="B81" s="2">
        <v>7</v>
      </c>
      <c r="C81" s="2">
        <v>90</v>
      </c>
      <c r="D81" s="79">
        <f>C82-C81</f>
        <v>10</v>
      </c>
      <c r="E81" s="79"/>
      <c r="F81" s="2">
        <f>E80/2+D81/2</f>
        <v>10</v>
      </c>
      <c r="G81" s="2">
        <v>1.59</v>
      </c>
      <c r="H81" s="2">
        <f t="shared" si="7"/>
        <v>15.9</v>
      </c>
    </row>
    <row r="82" spans="1:9" x14ac:dyDescent="0.25">
      <c r="B82" s="2">
        <v>8</v>
      </c>
      <c r="C82" s="2">
        <v>100</v>
      </c>
      <c r="D82" s="79"/>
      <c r="E82" s="79">
        <f t="shared" si="8"/>
        <v>20</v>
      </c>
      <c r="F82" s="2">
        <f>D81/2+E82/2</f>
        <v>15</v>
      </c>
      <c r="G82" s="2">
        <v>1.46</v>
      </c>
      <c r="H82" s="2">
        <f t="shared" si="7"/>
        <v>21.9</v>
      </c>
    </row>
    <row r="83" spans="1:9" s="9" customFormat="1" x14ac:dyDescent="0.25">
      <c r="B83" s="9">
        <v>9</v>
      </c>
      <c r="C83" s="9">
        <v>120</v>
      </c>
      <c r="D83" s="79">
        <f>C84-C83</f>
        <v>20</v>
      </c>
      <c r="E83" s="79"/>
      <c r="F83" s="9">
        <f>E82/2+D83/2</f>
        <v>20</v>
      </c>
      <c r="G83" s="9">
        <v>1.29</v>
      </c>
      <c r="H83" s="9">
        <f t="shared" si="7"/>
        <v>25.8</v>
      </c>
    </row>
    <row r="84" spans="1:9" s="9" customFormat="1" x14ac:dyDescent="0.25">
      <c r="B84" s="9">
        <v>10</v>
      </c>
      <c r="C84" s="9">
        <v>140</v>
      </c>
      <c r="D84" s="79"/>
      <c r="E84" s="79">
        <f t="shared" si="8"/>
        <v>10</v>
      </c>
      <c r="F84" s="9">
        <f>D83/2+E84/2</f>
        <v>15</v>
      </c>
      <c r="G84" s="9">
        <v>1.1599999999999999</v>
      </c>
      <c r="H84" s="9">
        <f t="shared" si="7"/>
        <v>17.399999999999999</v>
      </c>
    </row>
    <row r="85" spans="1:9" s="9" customFormat="1" x14ac:dyDescent="0.25">
      <c r="B85" s="9">
        <v>11</v>
      </c>
      <c r="C85" s="9">
        <v>150</v>
      </c>
      <c r="D85" s="79">
        <f>C86-C85</f>
        <v>10</v>
      </c>
      <c r="E85" s="79"/>
      <c r="F85" s="9">
        <f>E84/2+D85/2</f>
        <v>10</v>
      </c>
      <c r="G85" s="9">
        <v>1.1299999999999999</v>
      </c>
      <c r="H85" s="9">
        <f t="shared" si="7"/>
        <v>11.299999999999999</v>
      </c>
    </row>
    <row r="86" spans="1:9" s="9" customFormat="1" x14ac:dyDescent="0.25">
      <c r="B86" s="9">
        <v>12</v>
      </c>
      <c r="C86" s="9">
        <v>160</v>
      </c>
      <c r="D86" s="79"/>
      <c r="E86" s="79">
        <f t="shared" si="8"/>
        <v>2.4000000000000057</v>
      </c>
      <c r="F86" s="9">
        <f>D85/2+E86</f>
        <v>7.4000000000000057</v>
      </c>
      <c r="G86" s="9">
        <v>0.95</v>
      </c>
      <c r="H86" s="9">
        <f t="shared" si="7"/>
        <v>7.0300000000000047</v>
      </c>
    </row>
    <row r="87" spans="1:9" x14ac:dyDescent="0.25">
      <c r="B87" s="2" t="s">
        <v>11</v>
      </c>
      <c r="C87" s="2">
        <v>162.4</v>
      </c>
      <c r="D87" s="2" t="s">
        <v>3</v>
      </c>
      <c r="E87" s="79"/>
    </row>
    <row r="88" spans="1:9" ht="17.25" x14ac:dyDescent="0.25">
      <c r="A88" s="4"/>
      <c r="B88" s="4"/>
      <c r="C88" s="4"/>
      <c r="D88" s="4"/>
      <c r="E88" s="4"/>
      <c r="F88" s="4"/>
      <c r="G88" s="5" t="s">
        <v>12</v>
      </c>
      <c r="H88" s="5">
        <f>SUM(H74:H87)</f>
        <v>140.22999999999999</v>
      </c>
      <c r="I88" s="5" t="s">
        <v>7</v>
      </c>
    </row>
    <row r="89" spans="1:9" x14ac:dyDescent="0.25">
      <c r="A89" s="6"/>
      <c r="B89" s="6"/>
      <c r="C89" s="6"/>
      <c r="D89" s="6"/>
      <c r="E89" s="6"/>
      <c r="F89" s="6"/>
      <c r="G89" s="7"/>
      <c r="H89" s="7"/>
      <c r="I89" s="7"/>
    </row>
    <row r="90" spans="1:9" ht="18.75" x14ac:dyDescent="0.25">
      <c r="B90" s="82" t="s">
        <v>18</v>
      </c>
      <c r="C90" s="82"/>
      <c r="D90" s="82"/>
      <c r="E90" s="82"/>
    </row>
    <row r="91" spans="1:9" x14ac:dyDescent="0.25">
      <c r="B91" s="79" t="s">
        <v>4</v>
      </c>
      <c r="C91" s="2" t="s">
        <v>9</v>
      </c>
      <c r="D91" s="79" t="s">
        <v>5</v>
      </c>
      <c r="E91" s="79"/>
      <c r="F91" s="2" t="s">
        <v>8</v>
      </c>
      <c r="G91" s="2" t="s">
        <v>19</v>
      </c>
      <c r="H91" s="2" t="s">
        <v>16</v>
      </c>
    </row>
    <row r="92" spans="1:9" ht="17.25" x14ac:dyDescent="0.25">
      <c r="B92" s="79"/>
      <c r="C92" s="2" t="s">
        <v>2</v>
      </c>
      <c r="D92" s="79" t="s">
        <v>2</v>
      </c>
      <c r="E92" s="79"/>
      <c r="F92" s="2" t="s">
        <v>2</v>
      </c>
      <c r="G92" s="2" t="s">
        <v>2</v>
      </c>
      <c r="H92" s="2" t="s">
        <v>1</v>
      </c>
    </row>
    <row r="93" spans="1:9" x14ac:dyDescent="0.25">
      <c r="A93" s="3"/>
      <c r="B93" s="2" t="s">
        <v>10</v>
      </c>
      <c r="C93" s="2">
        <v>0</v>
      </c>
      <c r="E93" s="79">
        <f>C94-C93</f>
        <v>10</v>
      </c>
    </row>
    <row r="94" spans="1:9" x14ac:dyDescent="0.25">
      <c r="B94" s="2">
        <v>1</v>
      </c>
      <c r="C94" s="2">
        <v>10</v>
      </c>
      <c r="D94" s="79">
        <f>C95-C94</f>
        <v>15</v>
      </c>
      <c r="E94" s="79"/>
      <c r="F94" s="2">
        <f>E93+D94/2</f>
        <v>17.5</v>
      </c>
      <c r="G94" s="14">
        <v>2.93</v>
      </c>
      <c r="H94" s="14">
        <f>G94*F94</f>
        <v>51.275000000000006</v>
      </c>
      <c r="I94" s="14"/>
    </row>
    <row r="95" spans="1:9" x14ac:dyDescent="0.25">
      <c r="B95" s="2">
        <v>2</v>
      </c>
      <c r="C95" s="2">
        <v>25</v>
      </c>
      <c r="D95" s="79"/>
      <c r="E95" s="79">
        <f>C96-C95</f>
        <v>15</v>
      </c>
      <c r="F95" s="2">
        <f>D94/2+E95/2</f>
        <v>15</v>
      </c>
      <c r="G95" s="14">
        <v>2.93</v>
      </c>
      <c r="H95" s="14">
        <f t="shared" ref="H95:H105" si="9">G95*F95</f>
        <v>43.95</v>
      </c>
      <c r="I95" s="14"/>
    </row>
    <row r="96" spans="1:9" x14ac:dyDescent="0.25">
      <c r="B96" s="2">
        <v>3</v>
      </c>
      <c r="C96" s="2">
        <v>40</v>
      </c>
      <c r="D96" s="79">
        <f>C97-C96</f>
        <v>10</v>
      </c>
      <c r="E96" s="79"/>
      <c r="F96" s="2">
        <f>E95/2+D96/2</f>
        <v>12.5</v>
      </c>
      <c r="G96" s="14">
        <v>2.93</v>
      </c>
      <c r="H96" s="14">
        <f t="shared" si="9"/>
        <v>36.625</v>
      </c>
      <c r="I96" s="14"/>
    </row>
    <row r="97" spans="1:9" x14ac:dyDescent="0.25">
      <c r="B97" s="2">
        <v>4</v>
      </c>
      <c r="C97" s="2">
        <v>50</v>
      </c>
      <c r="D97" s="79"/>
      <c r="E97" s="79">
        <f>C98-C97</f>
        <v>20</v>
      </c>
      <c r="F97" s="2">
        <f>D96/2+E97/2</f>
        <v>15</v>
      </c>
      <c r="G97" s="14">
        <v>2.93</v>
      </c>
      <c r="H97" s="14">
        <f t="shared" si="9"/>
        <v>43.95</v>
      </c>
      <c r="I97" s="14"/>
    </row>
    <row r="98" spans="1:9" x14ac:dyDescent="0.25">
      <c r="B98" s="2">
        <v>5</v>
      </c>
      <c r="C98" s="2">
        <v>70</v>
      </c>
      <c r="D98" s="79">
        <f>C99-C98</f>
        <v>10</v>
      </c>
      <c r="E98" s="79"/>
      <c r="F98" s="2">
        <f>E97/2+D98/2</f>
        <v>15</v>
      </c>
      <c r="G98" s="14">
        <v>3.11</v>
      </c>
      <c r="H98" s="14">
        <f t="shared" si="9"/>
        <v>46.65</v>
      </c>
      <c r="I98" s="14"/>
    </row>
    <row r="99" spans="1:9" x14ac:dyDescent="0.25">
      <c r="B99" s="2">
        <v>6</v>
      </c>
      <c r="C99" s="2">
        <v>80</v>
      </c>
      <c r="D99" s="79"/>
      <c r="E99" s="79">
        <f t="shared" ref="E99:E105" si="10">C100-C99</f>
        <v>10</v>
      </c>
      <c r="F99" s="2">
        <f>D98/2+E99/2</f>
        <v>10</v>
      </c>
      <c r="G99" s="14">
        <v>3.11</v>
      </c>
      <c r="H99" s="14">
        <f t="shared" si="9"/>
        <v>31.099999999999998</v>
      </c>
      <c r="I99" s="14"/>
    </row>
    <row r="100" spans="1:9" x14ac:dyDescent="0.25">
      <c r="B100" s="2">
        <v>7</v>
      </c>
      <c r="C100" s="2">
        <v>90</v>
      </c>
      <c r="D100" s="79">
        <f>C101-C100</f>
        <v>10</v>
      </c>
      <c r="E100" s="79"/>
      <c r="F100" s="2">
        <f>E99/2+D100/2</f>
        <v>10</v>
      </c>
      <c r="G100" s="14">
        <v>3.11</v>
      </c>
      <c r="H100" s="14">
        <f t="shared" si="9"/>
        <v>31.099999999999998</v>
      </c>
      <c r="I100" s="14"/>
    </row>
    <row r="101" spans="1:9" x14ac:dyDescent="0.25">
      <c r="B101" s="2">
        <v>8</v>
      </c>
      <c r="C101" s="2">
        <v>100</v>
      </c>
      <c r="D101" s="79"/>
      <c r="E101" s="79">
        <f t="shared" si="10"/>
        <v>20</v>
      </c>
      <c r="F101" s="2">
        <f>D100/2+E101/2</f>
        <v>15</v>
      </c>
      <c r="G101" s="14">
        <v>3.11</v>
      </c>
      <c r="H101" s="14">
        <f t="shared" si="9"/>
        <v>46.65</v>
      </c>
      <c r="I101" s="14"/>
    </row>
    <row r="102" spans="1:9" s="9" customFormat="1" x14ac:dyDescent="0.25">
      <c r="B102" s="9">
        <v>9</v>
      </c>
      <c r="C102" s="9">
        <v>120</v>
      </c>
      <c r="D102" s="79">
        <f>C103-C102</f>
        <v>20</v>
      </c>
      <c r="E102" s="79"/>
      <c r="F102" s="9">
        <f>E101/2+D102/2</f>
        <v>20</v>
      </c>
      <c r="G102" s="14">
        <v>3.11</v>
      </c>
      <c r="H102" s="14">
        <f t="shared" si="9"/>
        <v>62.199999999999996</v>
      </c>
      <c r="I102" s="14"/>
    </row>
    <row r="103" spans="1:9" s="9" customFormat="1" x14ac:dyDescent="0.25">
      <c r="B103" s="9">
        <v>10</v>
      </c>
      <c r="C103" s="9">
        <v>140</v>
      </c>
      <c r="D103" s="79"/>
      <c r="E103" s="79">
        <f t="shared" si="10"/>
        <v>10</v>
      </c>
      <c r="F103" s="9">
        <f>D102/2+E103/2</f>
        <v>15</v>
      </c>
      <c r="G103" s="14">
        <v>3.11</v>
      </c>
      <c r="H103" s="14">
        <f t="shared" si="9"/>
        <v>46.65</v>
      </c>
      <c r="I103" s="14"/>
    </row>
    <row r="104" spans="1:9" s="9" customFormat="1" x14ac:dyDescent="0.25">
      <c r="B104" s="9">
        <v>11</v>
      </c>
      <c r="C104" s="9">
        <v>150</v>
      </c>
      <c r="D104" s="79">
        <f>C105-C104</f>
        <v>10</v>
      </c>
      <c r="E104" s="79"/>
      <c r="F104" s="9">
        <f>E103/2+D104/2</f>
        <v>10</v>
      </c>
      <c r="G104" s="14">
        <v>3.11</v>
      </c>
      <c r="H104" s="14">
        <f t="shared" si="9"/>
        <v>31.099999999999998</v>
      </c>
      <c r="I104" s="14"/>
    </row>
    <row r="105" spans="1:9" s="9" customFormat="1" x14ac:dyDescent="0.25">
      <c r="B105" s="9">
        <v>12</v>
      </c>
      <c r="C105" s="9">
        <v>160</v>
      </c>
      <c r="D105" s="79"/>
      <c r="E105" s="79">
        <f t="shared" si="10"/>
        <v>2.4000000000000057</v>
      </c>
      <c r="F105" s="9">
        <f>D104/2+E105</f>
        <v>7.4000000000000057</v>
      </c>
      <c r="G105" s="14">
        <v>3.11</v>
      </c>
      <c r="H105" s="14">
        <f t="shared" si="9"/>
        <v>23.014000000000017</v>
      </c>
      <c r="I105" s="14"/>
    </row>
    <row r="106" spans="1:9" x14ac:dyDescent="0.25">
      <c r="B106" s="2" t="s">
        <v>11</v>
      </c>
      <c r="C106" s="2">
        <v>162.4</v>
      </c>
      <c r="D106" s="2" t="s">
        <v>3</v>
      </c>
      <c r="E106" s="79"/>
      <c r="G106" s="14"/>
      <c r="H106" s="14"/>
      <c r="I106" s="14"/>
    </row>
    <row r="107" spans="1:9" ht="17.25" x14ac:dyDescent="0.25">
      <c r="A107" s="4"/>
      <c r="B107" s="4"/>
      <c r="C107" s="4"/>
      <c r="D107" s="4"/>
      <c r="E107" s="4"/>
      <c r="F107" s="4"/>
      <c r="G107" s="5" t="s">
        <v>12</v>
      </c>
      <c r="H107" s="5">
        <f>SUM(H93:H106)</f>
        <v>494.26400000000001</v>
      </c>
      <c r="I107" s="5" t="s">
        <v>35</v>
      </c>
    </row>
    <row r="108" spans="1:9" x14ac:dyDescent="0.25">
      <c r="A108" s="6"/>
      <c r="B108" s="6"/>
      <c r="C108" s="6"/>
      <c r="D108" s="6"/>
      <c r="E108" s="6"/>
      <c r="F108" s="6"/>
      <c r="G108" s="7"/>
      <c r="H108" s="7"/>
      <c r="I108" s="7"/>
    </row>
    <row r="109" spans="1:9" ht="18.75" x14ac:dyDescent="0.25">
      <c r="B109" s="82" t="s">
        <v>20</v>
      </c>
      <c r="C109" s="82"/>
      <c r="D109" s="82"/>
      <c r="E109" s="82"/>
      <c r="F109" s="82"/>
    </row>
    <row r="110" spans="1:9" x14ac:dyDescent="0.25">
      <c r="B110" s="79" t="s">
        <v>4</v>
      </c>
      <c r="C110" s="2" t="s">
        <v>9</v>
      </c>
      <c r="D110" s="79" t="s">
        <v>5</v>
      </c>
      <c r="E110" s="79"/>
      <c r="F110" s="2" t="s">
        <v>8</v>
      </c>
      <c r="G110" s="2" t="s">
        <v>19</v>
      </c>
      <c r="H110" s="2" t="s">
        <v>16</v>
      </c>
    </row>
    <row r="111" spans="1:9" ht="17.25" x14ac:dyDescent="0.25">
      <c r="B111" s="79"/>
      <c r="C111" s="2" t="s">
        <v>2</v>
      </c>
      <c r="D111" s="79" t="s">
        <v>2</v>
      </c>
      <c r="E111" s="79"/>
      <c r="F111" s="2" t="s">
        <v>2</v>
      </c>
      <c r="G111" s="2" t="s">
        <v>2</v>
      </c>
      <c r="H111" s="2" t="s">
        <v>1</v>
      </c>
    </row>
    <row r="112" spans="1:9" x14ac:dyDescent="0.25">
      <c r="A112" s="3"/>
      <c r="B112" s="2" t="s">
        <v>10</v>
      </c>
      <c r="C112" s="2">
        <v>0</v>
      </c>
      <c r="E112" s="79">
        <f>C113-C112</f>
        <v>10</v>
      </c>
    </row>
    <row r="113" spans="1:9" x14ac:dyDescent="0.25">
      <c r="B113" s="2">
        <v>1</v>
      </c>
      <c r="C113" s="2">
        <v>10</v>
      </c>
      <c r="D113" s="79">
        <f>C114-C113</f>
        <v>15</v>
      </c>
      <c r="E113" s="79"/>
      <c r="F113" s="2">
        <f>E112+D113/2</f>
        <v>17.5</v>
      </c>
      <c r="G113" s="2">
        <v>3</v>
      </c>
      <c r="H113" s="14">
        <f>G113*F113</f>
        <v>52.5</v>
      </c>
    </row>
    <row r="114" spans="1:9" x14ac:dyDescent="0.25">
      <c r="B114" s="2">
        <v>2</v>
      </c>
      <c r="C114" s="2">
        <v>25</v>
      </c>
      <c r="D114" s="79"/>
      <c r="E114" s="79">
        <f>C115-C114</f>
        <v>15</v>
      </c>
      <c r="F114" s="2">
        <f>D113/2+E114/2</f>
        <v>15</v>
      </c>
      <c r="G114" s="2">
        <v>3</v>
      </c>
      <c r="H114" s="14">
        <f t="shared" ref="H114:H124" si="11">G114*F114</f>
        <v>45</v>
      </c>
    </row>
    <row r="115" spans="1:9" x14ac:dyDescent="0.25">
      <c r="B115" s="2">
        <v>3</v>
      </c>
      <c r="C115" s="2">
        <v>40</v>
      </c>
      <c r="D115" s="79">
        <f>C116-C115</f>
        <v>10</v>
      </c>
      <c r="E115" s="79"/>
      <c r="F115" s="2">
        <f>E114/2+D115/2</f>
        <v>12.5</v>
      </c>
      <c r="G115" s="2">
        <v>3</v>
      </c>
      <c r="H115" s="14">
        <f t="shared" si="11"/>
        <v>37.5</v>
      </c>
    </row>
    <row r="116" spans="1:9" x14ac:dyDescent="0.25">
      <c r="B116" s="2">
        <v>4</v>
      </c>
      <c r="C116" s="2">
        <v>50</v>
      </c>
      <c r="D116" s="79"/>
      <c r="E116" s="79">
        <f>C117-C116</f>
        <v>20</v>
      </c>
      <c r="F116" s="2">
        <f>D115/2+E116/2</f>
        <v>15</v>
      </c>
      <c r="G116" s="2">
        <v>3</v>
      </c>
      <c r="H116" s="14">
        <f t="shared" si="11"/>
        <v>45</v>
      </c>
    </row>
    <row r="117" spans="1:9" x14ac:dyDescent="0.25">
      <c r="B117" s="2">
        <v>5</v>
      </c>
      <c r="C117" s="2">
        <v>70</v>
      </c>
      <c r="D117" s="79">
        <f>C118-C117</f>
        <v>10</v>
      </c>
      <c r="E117" s="79"/>
      <c r="F117" s="2">
        <f>E116/2+D117/2</f>
        <v>15</v>
      </c>
      <c r="G117" s="2">
        <v>3</v>
      </c>
      <c r="H117" s="14">
        <f t="shared" si="11"/>
        <v>45</v>
      </c>
    </row>
    <row r="118" spans="1:9" x14ac:dyDescent="0.25">
      <c r="B118" s="2">
        <v>6</v>
      </c>
      <c r="C118" s="2">
        <v>80</v>
      </c>
      <c r="D118" s="79"/>
      <c r="E118" s="79">
        <f>C119-C118</f>
        <v>10</v>
      </c>
      <c r="F118" s="2">
        <f>D117/2+E118/2</f>
        <v>10</v>
      </c>
      <c r="G118" s="2">
        <v>3</v>
      </c>
      <c r="H118" s="14">
        <f t="shared" si="11"/>
        <v>30</v>
      </c>
    </row>
    <row r="119" spans="1:9" x14ac:dyDescent="0.25">
      <c r="B119" s="2">
        <v>7</v>
      </c>
      <c r="C119" s="2">
        <v>90</v>
      </c>
      <c r="D119" s="79">
        <f>C120-C119</f>
        <v>10</v>
      </c>
      <c r="E119" s="79"/>
      <c r="F119" s="2">
        <f>E118/2+D119/2</f>
        <v>10</v>
      </c>
      <c r="G119" s="2">
        <v>3</v>
      </c>
      <c r="H119" s="14">
        <f t="shared" si="11"/>
        <v>30</v>
      </c>
    </row>
    <row r="120" spans="1:9" x14ac:dyDescent="0.25">
      <c r="B120" s="2">
        <v>8</v>
      </c>
      <c r="C120" s="2">
        <v>100</v>
      </c>
      <c r="D120" s="79"/>
      <c r="E120" s="79">
        <f>C121-C120</f>
        <v>20</v>
      </c>
      <c r="F120" s="2">
        <f>D119/2+E120/2</f>
        <v>15</v>
      </c>
      <c r="G120" s="2">
        <v>3</v>
      </c>
      <c r="H120" s="14">
        <f t="shared" si="11"/>
        <v>45</v>
      </c>
    </row>
    <row r="121" spans="1:9" s="9" customFormat="1" x14ac:dyDescent="0.25">
      <c r="B121" s="9">
        <v>9</v>
      </c>
      <c r="C121" s="9">
        <v>120</v>
      </c>
      <c r="D121" s="79">
        <f>C122-C121</f>
        <v>20</v>
      </c>
      <c r="E121" s="79"/>
      <c r="F121" s="9">
        <f>E120/2+D121/2</f>
        <v>20</v>
      </c>
      <c r="G121" s="9">
        <v>3</v>
      </c>
      <c r="H121" s="14">
        <f t="shared" si="11"/>
        <v>60</v>
      </c>
    </row>
    <row r="122" spans="1:9" s="9" customFormat="1" x14ac:dyDescent="0.25">
      <c r="B122" s="9">
        <v>10</v>
      </c>
      <c r="C122" s="9">
        <v>140</v>
      </c>
      <c r="D122" s="79"/>
      <c r="E122" s="79">
        <f>C123-C122</f>
        <v>10</v>
      </c>
      <c r="F122" s="9">
        <f>D121/2+E122/2</f>
        <v>15</v>
      </c>
      <c r="G122" s="9">
        <v>3</v>
      </c>
      <c r="H122" s="14">
        <f t="shared" si="11"/>
        <v>45</v>
      </c>
    </row>
    <row r="123" spans="1:9" s="9" customFormat="1" x14ac:dyDescent="0.25">
      <c r="B123" s="9">
        <v>11</v>
      </c>
      <c r="C123" s="9">
        <v>150</v>
      </c>
      <c r="D123" s="79">
        <f>C124-C123</f>
        <v>10</v>
      </c>
      <c r="E123" s="79"/>
      <c r="F123" s="9">
        <f>E122/2+D123/2</f>
        <v>10</v>
      </c>
      <c r="G123" s="9">
        <v>3</v>
      </c>
      <c r="H123" s="14">
        <f t="shared" si="11"/>
        <v>30</v>
      </c>
    </row>
    <row r="124" spans="1:9" s="9" customFormat="1" x14ac:dyDescent="0.25">
      <c r="B124" s="9">
        <v>12</v>
      </c>
      <c r="C124" s="9">
        <v>160</v>
      </c>
      <c r="D124" s="79"/>
      <c r="E124" s="79">
        <f>C125-C124</f>
        <v>2.4000000000000057</v>
      </c>
      <c r="F124" s="9">
        <f>D123/2+E124</f>
        <v>7.4000000000000057</v>
      </c>
      <c r="G124" s="9">
        <v>3</v>
      </c>
      <c r="H124" s="14">
        <f t="shared" si="11"/>
        <v>22.200000000000017</v>
      </c>
    </row>
    <row r="125" spans="1:9" x14ac:dyDescent="0.25">
      <c r="B125" s="2" t="s">
        <v>11</v>
      </c>
      <c r="C125" s="2">
        <v>162.4</v>
      </c>
      <c r="D125" s="2" t="s">
        <v>3</v>
      </c>
      <c r="E125" s="79"/>
      <c r="H125" s="14"/>
    </row>
    <row r="126" spans="1:9" ht="17.25" x14ac:dyDescent="0.25">
      <c r="A126" s="4"/>
      <c r="B126" s="4"/>
      <c r="C126" s="4"/>
      <c r="D126" s="4"/>
      <c r="E126" s="4"/>
      <c r="F126" s="4"/>
      <c r="G126" s="5" t="s">
        <v>12</v>
      </c>
      <c r="H126" s="5">
        <f>SUM(H112:H125)</f>
        <v>487.20000000000005</v>
      </c>
      <c r="I126" s="5" t="s">
        <v>35</v>
      </c>
    </row>
    <row r="127" spans="1:9" x14ac:dyDescent="0.25">
      <c r="A127" s="6"/>
      <c r="B127" s="6"/>
      <c r="C127" s="6"/>
      <c r="D127" s="6"/>
      <c r="E127" s="6"/>
      <c r="F127" s="6"/>
      <c r="G127" s="7"/>
      <c r="H127" s="7"/>
      <c r="I127" s="7"/>
    </row>
    <row r="128" spans="1:9" ht="18.75" x14ac:dyDescent="0.25">
      <c r="B128" s="82" t="s">
        <v>23</v>
      </c>
      <c r="C128" s="82"/>
      <c r="D128" s="82"/>
      <c r="E128" s="82"/>
    </row>
    <row r="129" spans="1:8" x14ac:dyDescent="0.25">
      <c r="B129" s="79" t="s">
        <v>4</v>
      </c>
      <c r="C129" s="2" t="s">
        <v>9</v>
      </c>
      <c r="D129" s="79" t="s">
        <v>5</v>
      </c>
      <c r="E129" s="79"/>
      <c r="F129" s="2" t="s">
        <v>8</v>
      </c>
      <c r="G129" s="2" t="s">
        <v>19</v>
      </c>
      <c r="H129" s="2" t="s">
        <v>16</v>
      </c>
    </row>
    <row r="130" spans="1:8" ht="17.25" x14ac:dyDescent="0.25">
      <c r="B130" s="79"/>
      <c r="C130" s="2" t="s">
        <v>2</v>
      </c>
      <c r="D130" s="79" t="s">
        <v>2</v>
      </c>
      <c r="E130" s="79"/>
      <c r="F130" s="2" t="s">
        <v>2</v>
      </c>
      <c r="G130" s="2" t="s">
        <v>2</v>
      </c>
      <c r="H130" s="2" t="s">
        <v>1</v>
      </c>
    </row>
    <row r="131" spans="1:8" x14ac:dyDescent="0.25">
      <c r="A131" s="3"/>
      <c r="B131" s="2" t="s">
        <v>10</v>
      </c>
      <c r="C131" s="2">
        <v>0</v>
      </c>
      <c r="E131" s="79">
        <f>C132-C131</f>
        <v>10</v>
      </c>
    </row>
    <row r="132" spans="1:8" x14ac:dyDescent="0.25">
      <c r="B132" s="2">
        <v>1</v>
      </c>
      <c r="C132" s="2">
        <v>10</v>
      </c>
      <c r="D132" s="79">
        <f>C133-C132</f>
        <v>15</v>
      </c>
      <c r="E132" s="79"/>
      <c r="F132" s="2">
        <f>E131+D132/2</f>
        <v>17.5</v>
      </c>
      <c r="G132" s="14">
        <v>5.9</v>
      </c>
      <c r="H132" s="14">
        <f>G132*F132</f>
        <v>103.25</v>
      </c>
    </row>
    <row r="133" spans="1:8" x14ac:dyDescent="0.25">
      <c r="B133" s="2">
        <v>2</v>
      </c>
      <c r="C133" s="2">
        <v>25</v>
      </c>
      <c r="D133" s="79"/>
      <c r="E133" s="79">
        <f>C134-C133</f>
        <v>15</v>
      </c>
      <c r="F133" s="2">
        <f>D132/2+E133/2</f>
        <v>15</v>
      </c>
      <c r="G133" s="14">
        <v>4.76</v>
      </c>
      <c r="H133" s="14">
        <f t="shared" ref="H133:H143" si="12">G133*F133</f>
        <v>71.399999999999991</v>
      </c>
    </row>
    <row r="134" spans="1:8" x14ac:dyDescent="0.25">
      <c r="B134" s="2">
        <v>3</v>
      </c>
      <c r="C134" s="2">
        <v>40</v>
      </c>
      <c r="D134" s="79">
        <f>C135-C134</f>
        <v>10</v>
      </c>
      <c r="E134" s="79"/>
      <c r="F134" s="2">
        <f>E133/2+D134/2</f>
        <v>12.5</v>
      </c>
      <c r="G134" s="14">
        <v>5.41</v>
      </c>
      <c r="H134" s="14">
        <f t="shared" si="12"/>
        <v>67.625</v>
      </c>
    </row>
    <row r="135" spans="1:8" x14ac:dyDescent="0.25">
      <c r="B135" s="2">
        <v>4</v>
      </c>
      <c r="C135" s="2">
        <v>50</v>
      </c>
      <c r="D135" s="79"/>
      <c r="E135" s="79">
        <f>C136-C135</f>
        <v>20</v>
      </c>
      <c r="F135" s="2">
        <f>D134/2+E135/2</f>
        <v>15</v>
      </c>
      <c r="G135" s="14">
        <v>6.32</v>
      </c>
      <c r="H135" s="14">
        <f t="shared" si="12"/>
        <v>94.800000000000011</v>
      </c>
    </row>
    <row r="136" spans="1:8" x14ac:dyDescent="0.25">
      <c r="B136" s="2">
        <v>5</v>
      </c>
      <c r="C136" s="2">
        <v>70</v>
      </c>
      <c r="D136" s="79">
        <f>C137-C136</f>
        <v>10</v>
      </c>
      <c r="E136" s="79"/>
      <c r="F136" s="2">
        <f>E135/2+D136/2</f>
        <v>15</v>
      </c>
      <c r="G136" s="14">
        <v>12.83</v>
      </c>
      <c r="H136" s="14">
        <f t="shared" si="12"/>
        <v>192.45</v>
      </c>
    </row>
    <row r="137" spans="1:8" x14ac:dyDescent="0.25">
      <c r="B137" s="2">
        <v>6</v>
      </c>
      <c r="C137" s="2">
        <v>80</v>
      </c>
      <c r="D137" s="79"/>
      <c r="E137" s="79">
        <f>C138-C137</f>
        <v>10</v>
      </c>
      <c r="F137" s="2">
        <f>D136/2+E137/2</f>
        <v>10</v>
      </c>
      <c r="G137" s="14">
        <v>10.35</v>
      </c>
      <c r="H137" s="14">
        <f t="shared" si="12"/>
        <v>103.5</v>
      </c>
    </row>
    <row r="138" spans="1:8" x14ac:dyDescent="0.25">
      <c r="B138" s="2">
        <v>7</v>
      </c>
      <c r="C138" s="2">
        <v>90</v>
      </c>
      <c r="D138" s="79">
        <f>C139-C138</f>
        <v>10</v>
      </c>
      <c r="E138" s="79"/>
      <c r="F138" s="2">
        <f>E137/2+D138/2</f>
        <v>10</v>
      </c>
      <c r="G138" s="14">
        <v>9.57</v>
      </c>
      <c r="H138" s="14">
        <f t="shared" si="12"/>
        <v>95.7</v>
      </c>
    </row>
    <row r="139" spans="1:8" x14ac:dyDescent="0.25">
      <c r="B139" s="2">
        <v>8</v>
      </c>
      <c r="C139" s="2">
        <v>100</v>
      </c>
      <c r="D139" s="79"/>
      <c r="E139" s="79">
        <f>C140-C139</f>
        <v>20</v>
      </c>
      <c r="F139" s="2">
        <f>D138/2+E139/2</f>
        <v>15</v>
      </c>
      <c r="G139" s="9">
        <v>9.3699999999999992</v>
      </c>
      <c r="H139" s="14">
        <f t="shared" si="12"/>
        <v>140.54999999999998</v>
      </c>
    </row>
    <row r="140" spans="1:8" s="9" customFormat="1" x14ac:dyDescent="0.25">
      <c r="B140" s="9">
        <v>9</v>
      </c>
      <c r="C140" s="9">
        <v>120</v>
      </c>
      <c r="D140" s="79">
        <f>C141-C140</f>
        <v>20</v>
      </c>
      <c r="E140" s="79"/>
      <c r="F140" s="9">
        <f>E139/2+D140/2</f>
        <v>20</v>
      </c>
      <c r="G140" s="9">
        <v>9.0299999999999994</v>
      </c>
      <c r="H140" s="14">
        <f t="shared" si="12"/>
        <v>180.6</v>
      </c>
    </row>
    <row r="141" spans="1:8" s="9" customFormat="1" x14ac:dyDescent="0.25">
      <c r="B141" s="9">
        <v>10</v>
      </c>
      <c r="C141" s="9">
        <v>140</v>
      </c>
      <c r="D141" s="79"/>
      <c r="E141" s="79">
        <f>C142-C141</f>
        <v>10</v>
      </c>
      <c r="F141" s="9">
        <f>D140/2+E141/2</f>
        <v>15</v>
      </c>
      <c r="G141" s="9">
        <v>7.8</v>
      </c>
      <c r="H141" s="14">
        <f t="shared" si="12"/>
        <v>117</v>
      </c>
    </row>
    <row r="142" spans="1:8" s="9" customFormat="1" x14ac:dyDescent="0.25">
      <c r="B142" s="9">
        <v>11</v>
      </c>
      <c r="C142" s="9">
        <v>150</v>
      </c>
      <c r="D142" s="79">
        <f>C143-C142</f>
        <v>10</v>
      </c>
      <c r="E142" s="79"/>
      <c r="F142" s="9">
        <f>E141/2+D142/2</f>
        <v>10</v>
      </c>
      <c r="G142" s="9">
        <v>7.64</v>
      </c>
      <c r="H142" s="14">
        <f t="shared" si="12"/>
        <v>76.399999999999991</v>
      </c>
    </row>
    <row r="143" spans="1:8" s="9" customFormat="1" x14ac:dyDescent="0.25">
      <c r="B143" s="9">
        <v>12</v>
      </c>
      <c r="C143" s="9">
        <v>160</v>
      </c>
      <c r="D143" s="79"/>
      <c r="E143" s="79">
        <f>C144-C143</f>
        <v>2.4000000000000057</v>
      </c>
      <c r="F143" s="9">
        <f>D142/2+E143</f>
        <v>7.4000000000000057</v>
      </c>
      <c r="G143" s="9">
        <v>6.88</v>
      </c>
      <c r="H143" s="14">
        <f t="shared" si="12"/>
        <v>50.912000000000042</v>
      </c>
    </row>
    <row r="144" spans="1:8" x14ac:dyDescent="0.25">
      <c r="B144" s="2" t="s">
        <v>11</v>
      </c>
      <c r="C144" s="2">
        <v>162.4</v>
      </c>
      <c r="D144" s="2" t="s">
        <v>3</v>
      </c>
      <c r="E144" s="79"/>
    </row>
    <row r="145" spans="1:9" ht="17.25" x14ac:dyDescent="0.25">
      <c r="A145" s="4"/>
      <c r="B145" s="4"/>
      <c r="C145" s="4"/>
      <c r="D145" s="4"/>
      <c r="E145" s="4"/>
      <c r="F145" s="4"/>
      <c r="G145" s="5" t="s">
        <v>12</v>
      </c>
      <c r="H145" s="5">
        <f>SUM(H131:H144)</f>
        <v>1294.1870000000001</v>
      </c>
      <c r="I145" s="5" t="s">
        <v>35</v>
      </c>
    </row>
    <row r="146" spans="1:9" x14ac:dyDescent="0.25">
      <c r="A146" s="6"/>
      <c r="B146" s="6"/>
      <c r="C146" s="6"/>
      <c r="D146" s="6"/>
      <c r="E146" s="6"/>
      <c r="F146" s="6"/>
      <c r="G146" s="7"/>
      <c r="H146" s="7"/>
      <c r="I146" s="7"/>
    </row>
    <row r="147" spans="1:9" ht="18.75" x14ac:dyDescent="0.25">
      <c r="B147" s="82" t="s">
        <v>27</v>
      </c>
      <c r="C147" s="82"/>
      <c r="D147" s="82"/>
      <c r="E147" s="82"/>
      <c r="F147" s="82"/>
    </row>
    <row r="148" spans="1:9" x14ac:dyDescent="0.25">
      <c r="B148" s="79" t="s">
        <v>4</v>
      </c>
      <c r="C148" s="2" t="s">
        <v>9</v>
      </c>
      <c r="D148" s="79" t="s">
        <v>5</v>
      </c>
      <c r="E148" s="79"/>
      <c r="F148" s="2" t="s">
        <v>8</v>
      </c>
      <c r="G148" s="2" t="s">
        <v>17</v>
      </c>
      <c r="H148" s="2" t="s">
        <v>16</v>
      </c>
    </row>
    <row r="149" spans="1:9" ht="17.25" x14ac:dyDescent="0.25">
      <c r="B149" s="79"/>
      <c r="C149" s="2" t="s">
        <v>2</v>
      </c>
      <c r="D149" s="79" t="s">
        <v>2</v>
      </c>
      <c r="E149" s="79"/>
      <c r="F149" s="2" t="s">
        <v>2</v>
      </c>
      <c r="G149" s="2" t="s">
        <v>2</v>
      </c>
      <c r="H149" s="2" t="s">
        <v>1</v>
      </c>
    </row>
    <row r="150" spans="1:9" x14ac:dyDescent="0.25">
      <c r="A150" s="3"/>
      <c r="B150" s="2" t="s">
        <v>10</v>
      </c>
      <c r="C150" s="2">
        <v>0</v>
      </c>
      <c r="E150" s="79">
        <f>C151-C150</f>
        <v>10</v>
      </c>
    </row>
    <row r="151" spans="1:9" x14ac:dyDescent="0.25">
      <c r="B151" s="2">
        <v>1</v>
      </c>
      <c r="C151" s="2">
        <v>10</v>
      </c>
      <c r="D151" s="79">
        <f>C152-C151</f>
        <v>15</v>
      </c>
      <c r="E151" s="79"/>
      <c r="F151" s="2">
        <f>E150+D151/2</f>
        <v>17.5</v>
      </c>
      <c r="G151" s="2">
        <v>0</v>
      </c>
      <c r="H151" s="2">
        <f>G151*F151</f>
        <v>0</v>
      </c>
    </row>
    <row r="152" spans="1:9" x14ac:dyDescent="0.25">
      <c r="B152" s="2">
        <v>2</v>
      </c>
      <c r="C152" s="2">
        <v>25</v>
      </c>
      <c r="D152" s="79"/>
      <c r="E152" s="79">
        <f>C153-C152</f>
        <v>15</v>
      </c>
      <c r="F152" s="2">
        <f>D151/2+E152/2</f>
        <v>15</v>
      </c>
      <c r="G152" s="2">
        <v>0</v>
      </c>
      <c r="H152" s="2">
        <f t="shared" ref="H152:H162" si="13">G152*F152</f>
        <v>0</v>
      </c>
    </row>
    <row r="153" spans="1:9" x14ac:dyDescent="0.25">
      <c r="B153" s="2">
        <v>3</v>
      </c>
      <c r="C153" s="2">
        <v>40</v>
      </c>
      <c r="D153" s="79">
        <f>C154-C153</f>
        <v>10</v>
      </c>
      <c r="E153" s="79"/>
      <c r="F153" s="2">
        <f>E152/2+D153/2</f>
        <v>12.5</v>
      </c>
      <c r="G153" s="2">
        <v>0</v>
      </c>
      <c r="H153" s="2">
        <f t="shared" si="13"/>
        <v>0</v>
      </c>
    </row>
    <row r="154" spans="1:9" x14ac:dyDescent="0.25">
      <c r="B154" s="2">
        <v>4</v>
      </c>
      <c r="C154" s="2">
        <v>50</v>
      </c>
      <c r="D154" s="79"/>
      <c r="E154" s="79">
        <f>C155-C154</f>
        <v>20</v>
      </c>
      <c r="F154" s="2">
        <f>D153/2+E154/2</f>
        <v>15</v>
      </c>
      <c r="G154" s="2">
        <v>0</v>
      </c>
      <c r="H154" s="2">
        <f t="shared" si="13"/>
        <v>0</v>
      </c>
    </row>
    <row r="155" spans="1:9" x14ac:dyDescent="0.25">
      <c r="B155" s="2">
        <v>5</v>
      </c>
      <c r="C155" s="2">
        <v>70</v>
      </c>
      <c r="D155" s="79">
        <f>C156-C155</f>
        <v>10</v>
      </c>
      <c r="E155" s="79"/>
      <c r="F155" s="2">
        <f>E154/2+D155/2</f>
        <v>15</v>
      </c>
      <c r="G155" s="2">
        <v>2.72</v>
      </c>
      <c r="H155" s="2">
        <f t="shared" si="13"/>
        <v>40.800000000000004</v>
      </c>
    </row>
    <row r="156" spans="1:9" x14ac:dyDescent="0.25">
      <c r="B156" s="2">
        <v>6</v>
      </c>
      <c r="C156" s="2">
        <v>80</v>
      </c>
      <c r="D156" s="79"/>
      <c r="E156" s="79">
        <f>C157-C156</f>
        <v>10</v>
      </c>
      <c r="F156" s="2">
        <f>D155/2+E156/2</f>
        <v>10</v>
      </c>
      <c r="G156" s="2">
        <v>1.72</v>
      </c>
      <c r="H156" s="2">
        <f t="shared" si="13"/>
        <v>17.2</v>
      </c>
    </row>
    <row r="157" spans="1:9" x14ac:dyDescent="0.25">
      <c r="B157" s="2">
        <v>7</v>
      </c>
      <c r="C157" s="2">
        <v>90</v>
      </c>
      <c r="D157" s="79">
        <f>C158-C157</f>
        <v>10</v>
      </c>
      <c r="E157" s="79"/>
      <c r="F157" s="2">
        <f>E156/2+D157/2</f>
        <v>10</v>
      </c>
      <c r="G157" s="2">
        <v>1.1399999999999999</v>
      </c>
      <c r="H157" s="2">
        <f t="shared" si="13"/>
        <v>11.399999999999999</v>
      </c>
    </row>
    <row r="158" spans="1:9" x14ac:dyDescent="0.25">
      <c r="B158" s="2">
        <v>8</v>
      </c>
      <c r="C158" s="2">
        <v>100</v>
      </c>
      <c r="D158" s="79"/>
      <c r="E158" s="79">
        <f>C159-C158</f>
        <v>20</v>
      </c>
      <c r="F158" s="2">
        <f>D157/2+E158/2</f>
        <v>15</v>
      </c>
      <c r="G158" s="2">
        <v>1.94</v>
      </c>
      <c r="H158" s="2">
        <f t="shared" si="13"/>
        <v>29.099999999999998</v>
      </c>
    </row>
    <row r="159" spans="1:9" s="9" customFormat="1" x14ac:dyDescent="0.25">
      <c r="B159" s="9">
        <v>9</v>
      </c>
      <c r="C159" s="9">
        <v>120</v>
      </c>
      <c r="D159" s="79">
        <f>C160-C159</f>
        <v>20</v>
      </c>
      <c r="E159" s="79"/>
      <c r="F159" s="9">
        <f>E158/2+D159/2</f>
        <v>20</v>
      </c>
      <c r="G159" s="9">
        <v>1.25</v>
      </c>
      <c r="H159" s="9">
        <f t="shared" si="13"/>
        <v>25</v>
      </c>
    </row>
    <row r="160" spans="1:9" s="9" customFormat="1" x14ac:dyDescent="0.25">
      <c r="B160" s="9">
        <v>10</v>
      </c>
      <c r="C160" s="9">
        <v>140</v>
      </c>
      <c r="D160" s="79"/>
      <c r="E160" s="79">
        <f>C161-C160</f>
        <v>10</v>
      </c>
      <c r="F160" s="9">
        <f>D159/2+E160/2</f>
        <v>15</v>
      </c>
      <c r="G160" s="9">
        <v>0.56000000000000005</v>
      </c>
      <c r="H160" s="9">
        <f t="shared" si="13"/>
        <v>8.4</v>
      </c>
    </row>
    <row r="161" spans="1:9" s="9" customFormat="1" x14ac:dyDescent="0.25">
      <c r="B161" s="9">
        <v>11</v>
      </c>
      <c r="C161" s="9">
        <v>150</v>
      </c>
      <c r="D161" s="79">
        <f>C162-C161</f>
        <v>10</v>
      </c>
      <c r="E161" s="79"/>
      <c r="F161" s="9">
        <f>E160/2+D161/2</f>
        <v>10</v>
      </c>
      <c r="G161" s="9">
        <v>0.5</v>
      </c>
      <c r="H161" s="9">
        <f t="shared" si="13"/>
        <v>5</v>
      </c>
    </row>
    <row r="162" spans="1:9" s="9" customFormat="1" x14ac:dyDescent="0.25">
      <c r="B162" s="9">
        <v>12</v>
      </c>
      <c r="C162" s="9">
        <v>160</v>
      </c>
      <c r="D162" s="79"/>
      <c r="E162" s="79">
        <f>C163-C162</f>
        <v>2.4000000000000057</v>
      </c>
      <c r="F162" s="9">
        <f>D161/2+E162</f>
        <v>7.4000000000000057</v>
      </c>
      <c r="G162" s="9">
        <v>0.26</v>
      </c>
      <c r="H162" s="9">
        <f t="shared" si="13"/>
        <v>1.9240000000000015</v>
      </c>
    </row>
    <row r="163" spans="1:9" x14ac:dyDescent="0.25">
      <c r="B163" s="2" t="s">
        <v>11</v>
      </c>
      <c r="C163" s="2">
        <v>162.4</v>
      </c>
      <c r="D163" s="2" t="s">
        <v>3</v>
      </c>
      <c r="E163" s="79"/>
    </row>
    <row r="164" spans="1:9" ht="17.25" x14ac:dyDescent="0.25">
      <c r="A164" s="4"/>
      <c r="B164" s="4"/>
      <c r="C164" s="4"/>
      <c r="D164" s="4"/>
      <c r="E164" s="4"/>
      <c r="F164" s="4"/>
      <c r="G164" s="5" t="s">
        <v>12</v>
      </c>
      <c r="H164" s="5">
        <f>SUM(H150:H163)</f>
        <v>138.82400000000001</v>
      </c>
      <c r="I164" s="5" t="s">
        <v>35</v>
      </c>
    </row>
    <row r="165" spans="1:9" x14ac:dyDescent="0.25">
      <c r="A165" s="6"/>
      <c r="B165" s="6"/>
      <c r="C165" s="6"/>
      <c r="D165" s="6"/>
      <c r="E165" s="6"/>
      <c r="F165" s="6"/>
      <c r="G165" s="7"/>
      <c r="H165" s="7"/>
      <c r="I165" s="7"/>
    </row>
    <row r="166" spans="1:9" ht="18.75" x14ac:dyDescent="0.25">
      <c r="B166" s="82" t="s">
        <v>24</v>
      </c>
      <c r="C166" s="82"/>
      <c r="D166" s="82"/>
      <c r="E166" s="82"/>
      <c r="F166" s="82"/>
    </row>
    <row r="167" spans="1:9" x14ac:dyDescent="0.25">
      <c r="B167" s="79" t="s">
        <v>4</v>
      </c>
      <c r="C167" s="2" t="s">
        <v>9</v>
      </c>
      <c r="D167" s="79" t="s">
        <v>5</v>
      </c>
      <c r="E167" s="79"/>
      <c r="F167" s="2" t="s">
        <v>8</v>
      </c>
      <c r="G167" s="2" t="s">
        <v>17</v>
      </c>
      <c r="H167" s="2" t="s">
        <v>16</v>
      </c>
    </row>
    <row r="168" spans="1:9" ht="17.25" x14ac:dyDescent="0.25">
      <c r="B168" s="79"/>
      <c r="C168" s="2" t="s">
        <v>2</v>
      </c>
      <c r="D168" s="79" t="s">
        <v>2</v>
      </c>
      <c r="E168" s="79"/>
      <c r="F168" s="2" t="s">
        <v>2</v>
      </c>
      <c r="G168" s="2" t="s">
        <v>2</v>
      </c>
      <c r="H168" s="2" t="s">
        <v>1</v>
      </c>
    </row>
    <row r="169" spans="1:9" x14ac:dyDescent="0.25">
      <c r="A169" s="3"/>
      <c r="B169" s="2" t="s">
        <v>10</v>
      </c>
      <c r="C169" s="2">
        <v>0</v>
      </c>
      <c r="E169" s="79">
        <f>C170-C169</f>
        <v>10</v>
      </c>
    </row>
    <row r="170" spans="1:9" x14ac:dyDescent="0.25">
      <c r="B170" s="2">
        <v>1</v>
      </c>
      <c r="C170" s="2">
        <v>10</v>
      </c>
      <c r="D170" s="79">
        <f>C171-C170</f>
        <v>15</v>
      </c>
      <c r="E170" s="79"/>
      <c r="F170" s="2">
        <f>E169+D170/2</f>
        <v>17.5</v>
      </c>
      <c r="G170" s="2">
        <v>0.98</v>
      </c>
      <c r="H170" s="2">
        <f>G170*F170</f>
        <v>17.149999999999999</v>
      </c>
    </row>
    <row r="171" spans="1:9" x14ac:dyDescent="0.25">
      <c r="B171" s="2">
        <v>2</v>
      </c>
      <c r="C171" s="2">
        <v>25</v>
      </c>
      <c r="D171" s="79"/>
      <c r="E171" s="79">
        <f>C172-C171</f>
        <v>15</v>
      </c>
      <c r="F171" s="2">
        <f>D170/2+E171/2</f>
        <v>15</v>
      </c>
      <c r="G171" s="2">
        <v>0.95</v>
      </c>
      <c r="H171" s="2">
        <f t="shared" ref="H171:H181" si="14">G171*F171</f>
        <v>14.25</v>
      </c>
    </row>
    <row r="172" spans="1:9" x14ac:dyDescent="0.25">
      <c r="B172" s="2">
        <v>3</v>
      </c>
      <c r="C172" s="2">
        <v>40</v>
      </c>
      <c r="D172" s="79">
        <f>C173-C172</f>
        <v>10</v>
      </c>
      <c r="E172" s="79"/>
      <c r="F172" s="2">
        <f>E171/2+D172/2</f>
        <v>12.5</v>
      </c>
      <c r="G172" s="2">
        <v>1.42</v>
      </c>
      <c r="H172" s="2">
        <f t="shared" si="14"/>
        <v>17.75</v>
      </c>
    </row>
    <row r="173" spans="1:9" x14ac:dyDescent="0.25">
      <c r="B173" s="2">
        <v>4</v>
      </c>
      <c r="C173" s="2">
        <v>50</v>
      </c>
      <c r="D173" s="79"/>
      <c r="E173" s="79">
        <f>C174-C173</f>
        <v>20</v>
      </c>
      <c r="F173" s="2">
        <f>D172/2+E173/2</f>
        <v>15</v>
      </c>
      <c r="G173" s="2">
        <v>2.0099999999999998</v>
      </c>
      <c r="H173" s="2">
        <f t="shared" si="14"/>
        <v>30.15</v>
      </c>
    </row>
    <row r="174" spans="1:9" x14ac:dyDescent="0.25">
      <c r="B174" s="2">
        <v>5</v>
      </c>
      <c r="C174" s="2">
        <v>70</v>
      </c>
      <c r="D174" s="79">
        <f>C175-C174</f>
        <v>10</v>
      </c>
      <c r="E174" s="79"/>
      <c r="F174" s="2">
        <f>E173/2+D174/2</f>
        <v>15</v>
      </c>
      <c r="G174" s="2">
        <v>12.42</v>
      </c>
      <c r="H174" s="2">
        <f t="shared" si="14"/>
        <v>186.3</v>
      </c>
    </row>
    <row r="175" spans="1:9" x14ac:dyDescent="0.25">
      <c r="B175" s="2">
        <v>6</v>
      </c>
      <c r="C175" s="2">
        <v>80</v>
      </c>
      <c r="D175" s="79"/>
      <c r="E175" s="79">
        <f>C176-C175</f>
        <v>10</v>
      </c>
      <c r="F175" s="2">
        <f>D174/2+E175/2</f>
        <v>10</v>
      </c>
      <c r="G175" s="2">
        <v>11.16</v>
      </c>
      <c r="H175" s="2">
        <f t="shared" si="14"/>
        <v>111.6</v>
      </c>
    </row>
    <row r="176" spans="1:9" x14ac:dyDescent="0.25">
      <c r="B176" s="2">
        <v>7</v>
      </c>
      <c r="C176" s="2">
        <v>90</v>
      </c>
      <c r="D176" s="79">
        <f>C177-C176</f>
        <v>10</v>
      </c>
      <c r="E176" s="79"/>
      <c r="F176" s="2">
        <f>E175/2+D176/2</f>
        <v>10</v>
      </c>
      <c r="G176" s="2">
        <v>10.54</v>
      </c>
      <c r="H176" s="2">
        <f t="shared" si="14"/>
        <v>105.39999999999999</v>
      </c>
    </row>
    <row r="177" spans="1:9" x14ac:dyDescent="0.25">
      <c r="B177" s="2">
        <v>8</v>
      </c>
      <c r="C177" s="2">
        <v>100</v>
      </c>
      <c r="D177" s="79"/>
      <c r="E177" s="79">
        <f>C178-C177</f>
        <v>20</v>
      </c>
      <c r="F177" s="2">
        <f>D176/2+E177/2</f>
        <v>15</v>
      </c>
      <c r="G177" s="27">
        <v>9.3800000000000008</v>
      </c>
      <c r="H177" s="2">
        <f t="shared" si="14"/>
        <v>140.70000000000002</v>
      </c>
    </row>
    <row r="178" spans="1:9" x14ac:dyDescent="0.25">
      <c r="A178" s="9"/>
      <c r="B178" s="9">
        <v>9</v>
      </c>
      <c r="C178" s="9">
        <v>120</v>
      </c>
      <c r="D178" s="79">
        <f>C179-C178</f>
        <v>20</v>
      </c>
      <c r="E178" s="79"/>
      <c r="F178" s="9">
        <f>E177/2+D178/2</f>
        <v>20</v>
      </c>
      <c r="G178" s="27">
        <v>8.01</v>
      </c>
      <c r="H178" s="9">
        <f t="shared" si="14"/>
        <v>160.19999999999999</v>
      </c>
      <c r="I178" s="9"/>
    </row>
    <row r="179" spans="1:9" x14ac:dyDescent="0.25">
      <c r="A179" s="9"/>
      <c r="B179" s="9">
        <v>10</v>
      </c>
      <c r="C179" s="9">
        <v>140</v>
      </c>
      <c r="D179" s="79"/>
      <c r="E179" s="79">
        <f>C180-C179</f>
        <v>10</v>
      </c>
      <c r="F179" s="9">
        <f>D178/2+E179/2</f>
        <v>15</v>
      </c>
      <c r="G179" s="27">
        <v>6.8</v>
      </c>
      <c r="H179" s="9">
        <f t="shared" si="14"/>
        <v>102</v>
      </c>
      <c r="I179" s="9"/>
    </row>
    <row r="180" spans="1:9" x14ac:dyDescent="0.25">
      <c r="A180" s="9"/>
      <c r="B180" s="9">
        <v>11</v>
      </c>
      <c r="C180" s="9">
        <v>150</v>
      </c>
      <c r="D180" s="79">
        <f>C181-C180</f>
        <v>10</v>
      </c>
      <c r="E180" s="79"/>
      <c r="F180" s="9">
        <f>E179/2+D180/2</f>
        <v>10</v>
      </c>
      <c r="G180" s="27">
        <v>6.63</v>
      </c>
      <c r="H180" s="9">
        <f t="shared" si="14"/>
        <v>66.3</v>
      </c>
      <c r="I180" s="9"/>
    </row>
    <row r="181" spans="1:9" x14ac:dyDescent="0.25">
      <c r="A181" s="9"/>
      <c r="B181" s="9">
        <v>12</v>
      </c>
      <c r="C181" s="9">
        <v>160</v>
      </c>
      <c r="D181" s="79"/>
      <c r="E181" s="9">
        <f>C182-C181</f>
        <v>2.4000000000000057</v>
      </c>
      <c r="F181" s="9">
        <f>D180/2+E181</f>
        <v>7.4000000000000057</v>
      </c>
      <c r="G181" s="27">
        <v>5.7</v>
      </c>
      <c r="H181" s="9">
        <f t="shared" si="14"/>
        <v>42.180000000000035</v>
      </c>
      <c r="I181" s="9"/>
    </row>
    <row r="182" spans="1:9" x14ac:dyDescent="0.25">
      <c r="B182" s="2" t="s">
        <v>11</v>
      </c>
      <c r="C182" s="2">
        <v>162.4</v>
      </c>
      <c r="D182" s="2" t="s">
        <v>3</v>
      </c>
      <c r="E182" s="9"/>
    </row>
    <row r="183" spans="1:9" ht="17.25" x14ac:dyDescent="0.25">
      <c r="A183" s="4"/>
      <c r="B183" s="4"/>
      <c r="C183" s="4"/>
      <c r="D183" s="4"/>
      <c r="E183" s="4"/>
      <c r="F183" s="4"/>
      <c r="G183" s="5" t="s">
        <v>12</v>
      </c>
      <c r="H183" s="5">
        <f>SUM(H169:H182)</f>
        <v>993.98</v>
      </c>
      <c r="I183" s="5" t="s">
        <v>35</v>
      </c>
    </row>
    <row r="184" spans="1:9" x14ac:dyDescent="0.25">
      <c r="A184" s="6"/>
      <c r="B184" s="6"/>
      <c r="C184" s="6"/>
      <c r="D184" s="6"/>
      <c r="E184" s="6"/>
      <c r="F184" s="6"/>
      <c r="G184" s="7"/>
      <c r="H184" s="7"/>
      <c r="I184" s="7"/>
    </row>
    <row r="185" spans="1:9" ht="18.75" x14ac:dyDescent="0.25">
      <c r="B185" s="82" t="s">
        <v>25</v>
      </c>
      <c r="C185" s="82"/>
      <c r="D185" s="82"/>
      <c r="E185" s="82"/>
      <c r="F185" s="82"/>
    </row>
    <row r="186" spans="1:9" x14ac:dyDescent="0.25">
      <c r="B186" s="79" t="s">
        <v>4</v>
      </c>
      <c r="C186" s="2" t="s">
        <v>9</v>
      </c>
      <c r="D186" s="79" t="s">
        <v>5</v>
      </c>
      <c r="E186" s="79"/>
      <c r="F186" s="2" t="s">
        <v>8</v>
      </c>
      <c r="G186" s="2" t="s">
        <v>17</v>
      </c>
      <c r="H186" s="2" t="s">
        <v>16</v>
      </c>
    </row>
    <row r="187" spans="1:9" ht="17.25" x14ac:dyDescent="0.25">
      <c r="B187" s="79"/>
      <c r="C187" s="2" t="s">
        <v>2</v>
      </c>
      <c r="D187" s="79" t="s">
        <v>2</v>
      </c>
      <c r="E187" s="79"/>
      <c r="F187" s="2" t="s">
        <v>2</v>
      </c>
      <c r="G187" s="2" t="s">
        <v>2</v>
      </c>
      <c r="H187" s="2" t="s">
        <v>1</v>
      </c>
    </row>
    <row r="188" spans="1:9" x14ac:dyDescent="0.25">
      <c r="A188" s="3"/>
      <c r="B188" s="2" t="s">
        <v>10</v>
      </c>
      <c r="C188" s="2">
        <v>0</v>
      </c>
      <c r="E188" s="79">
        <f>C189-C188</f>
        <v>10</v>
      </c>
    </row>
    <row r="189" spans="1:9" x14ac:dyDescent="0.25">
      <c r="B189" s="2">
        <v>1</v>
      </c>
      <c r="C189" s="2">
        <v>10</v>
      </c>
      <c r="D189" s="79">
        <f>C190-C189</f>
        <v>15</v>
      </c>
      <c r="E189" s="79"/>
      <c r="F189" s="2">
        <f>E188+D189/2</f>
        <v>17.5</v>
      </c>
      <c r="G189" s="2">
        <v>0</v>
      </c>
      <c r="H189" s="2">
        <f>G189*F189</f>
        <v>0</v>
      </c>
    </row>
    <row r="190" spans="1:9" x14ac:dyDescent="0.25">
      <c r="B190" s="2">
        <v>2</v>
      </c>
      <c r="C190" s="2">
        <v>25</v>
      </c>
      <c r="D190" s="79"/>
      <c r="E190" s="79">
        <f>C191-C190</f>
        <v>15</v>
      </c>
      <c r="F190" s="2">
        <f>D189/2+E190/2</f>
        <v>15</v>
      </c>
      <c r="G190" s="2">
        <v>0</v>
      </c>
      <c r="H190" s="2">
        <f t="shared" ref="H190:H200" si="15">G190*F190</f>
        <v>0</v>
      </c>
    </row>
    <row r="191" spans="1:9" x14ac:dyDescent="0.25">
      <c r="B191" s="2">
        <v>3</v>
      </c>
      <c r="C191" s="2">
        <v>40</v>
      </c>
      <c r="D191" s="79">
        <f>C192-C191</f>
        <v>10</v>
      </c>
      <c r="E191" s="79"/>
      <c r="F191" s="2">
        <f>E190/2+D191/2</f>
        <v>12.5</v>
      </c>
      <c r="G191" s="2">
        <v>0</v>
      </c>
      <c r="H191" s="2">
        <f t="shared" si="15"/>
        <v>0</v>
      </c>
    </row>
    <row r="192" spans="1:9" x14ac:dyDescent="0.25">
      <c r="B192" s="2">
        <v>4</v>
      </c>
      <c r="C192" s="2">
        <v>50</v>
      </c>
      <c r="D192" s="79"/>
      <c r="E192" s="79">
        <f>C193-C192</f>
        <v>20</v>
      </c>
      <c r="F192" s="2">
        <f>D191/2+E192/2</f>
        <v>15</v>
      </c>
      <c r="G192" s="2">
        <v>0</v>
      </c>
      <c r="H192" s="2">
        <f t="shared" si="15"/>
        <v>0</v>
      </c>
    </row>
    <row r="193" spans="1:9" x14ac:dyDescent="0.25">
      <c r="B193" s="2">
        <v>5</v>
      </c>
      <c r="C193" s="2">
        <v>70</v>
      </c>
      <c r="D193" s="79">
        <f>C194-C193</f>
        <v>10</v>
      </c>
      <c r="E193" s="79"/>
      <c r="F193" s="2">
        <f>E192/2+D193/2</f>
        <v>15</v>
      </c>
      <c r="G193" s="2">
        <v>3.65</v>
      </c>
      <c r="H193" s="2">
        <f t="shared" si="15"/>
        <v>54.75</v>
      </c>
    </row>
    <row r="194" spans="1:9" x14ac:dyDescent="0.25">
      <c r="B194" s="2">
        <v>6</v>
      </c>
      <c r="C194" s="2">
        <v>80</v>
      </c>
      <c r="D194" s="79"/>
      <c r="E194" s="79">
        <f>C195-C194</f>
        <v>10</v>
      </c>
      <c r="F194" s="2">
        <f>D193/2+E194/2</f>
        <v>10</v>
      </c>
      <c r="G194" s="2">
        <v>5.47</v>
      </c>
      <c r="H194" s="2">
        <f t="shared" si="15"/>
        <v>54.699999999999996</v>
      </c>
    </row>
    <row r="195" spans="1:9" x14ac:dyDescent="0.25">
      <c r="B195" s="2">
        <v>7</v>
      </c>
      <c r="C195" s="2">
        <v>90</v>
      </c>
      <c r="D195" s="79">
        <f>C196-C195</f>
        <v>10</v>
      </c>
      <c r="E195" s="79"/>
      <c r="F195" s="2">
        <f>E194/2+D195/2</f>
        <v>10</v>
      </c>
      <c r="G195" s="2">
        <v>5.77</v>
      </c>
      <c r="H195" s="2">
        <f t="shared" si="15"/>
        <v>57.699999999999996</v>
      </c>
    </row>
    <row r="196" spans="1:9" x14ac:dyDescent="0.25">
      <c r="B196" s="2">
        <v>8</v>
      </c>
      <c r="C196" s="2">
        <v>100</v>
      </c>
      <c r="D196" s="79"/>
      <c r="E196" s="79">
        <f>C197-C196</f>
        <v>20</v>
      </c>
      <c r="F196" s="2">
        <f>D195/2+E196/2</f>
        <v>15</v>
      </c>
      <c r="G196" s="2">
        <v>4.4800000000000004</v>
      </c>
      <c r="H196" s="2">
        <f t="shared" si="15"/>
        <v>67.2</v>
      </c>
    </row>
    <row r="197" spans="1:9" x14ac:dyDescent="0.25">
      <c r="A197" s="9"/>
      <c r="B197" s="9">
        <v>9</v>
      </c>
      <c r="C197" s="9">
        <v>120</v>
      </c>
      <c r="D197" s="9">
        <f>C198-C197</f>
        <v>20</v>
      </c>
      <c r="E197" s="79"/>
      <c r="F197" s="9">
        <f>E196/2+D197/2</f>
        <v>20</v>
      </c>
      <c r="G197" s="9">
        <v>3.14</v>
      </c>
      <c r="H197" s="9">
        <f t="shared" si="15"/>
        <v>62.800000000000004</v>
      </c>
      <c r="I197" s="9"/>
    </row>
    <row r="198" spans="1:9" x14ac:dyDescent="0.25">
      <c r="A198" s="9"/>
      <c r="B198" s="9">
        <v>10</v>
      </c>
      <c r="C198" s="9">
        <v>140</v>
      </c>
      <c r="D198" s="9"/>
      <c r="E198" s="79">
        <f>C199-C198</f>
        <v>10</v>
      </c>
      <c r="F198" s="9">
        <f>D197/2+E198/2</f>
        <v>15</v>
      </c>
      <c r="G198" s="9">
        <v>3.29</v>
      </c>
      <c r="H198" s="9">
        <f t="shared" si="15"/>
        <v>49.35</v>
      </c>
      <c r="I198" s="9"/>
    </row>
    <row r="199" spans="1:9" x14ac:dyDescent="0.25">
      <c r="A199" s="9"/>
      <c r="B199" s="9">
        <v>11</v>
      </c>
      <c r="C199" s="9">
        <v>150</v>
      </c>
      <c r="D199" s="9">
        <f>C200-C199</f>
        <v>10</v>
      </c>
      <c r="E199" s="79"/>
      <c r="F199" s="9">
        <f>E198/2+D199/2</f>
        <v>10</v>
      </c>
      <c r="G199" s="9">
        <v>3.27</v>
      </c>
      <c r="H199" s="9">
        <f t="shared" si="15"/>
        <v>32.700000000000003</v>
      </c>
      <c r="I199" s="9"/>
    </row>
    <row r="200" spans="1:9" x14ac:dyDescent="0.25">
      <c r="A200" s="9"/>
      <c r="B200" s="9">
        <v>12</v>
      </c>
      <c r="C200" s="9">
        <v>160</v>
      </c>
      <c r="D200" s="9"/>
      <c r="E200" s="79">
        <f>C201-C200</f>
        <v>2.4000000000000057</v>
      </c>
      <c r="F200" s="9">
        <f>D199/2+E200</f>
        <v>7.4000000000000057</v>
      </c>
      <c r="G200" s="9">
        <v>3.11</v>
      </c>
      <c r="H200" s="9">
        <f t="shared" si="15"/>
        <v>23.014000000000017</v>
      </c>
      <c r="I200" s="9"/>
    </row>
    <row r="201" spans="1:9" x14ac:dyDescent="0.25">
      <c r="B201" s="2" t="s">
        <v>11</v>
      </c>
      <c r="C201" s="2">
        <v>162.4</v>
      </c>
      <c r="D201" s="2" t="s">
        <v>3</v>
      </c>
      <c r="E201" s="79"/>
    </row>
    <row r="202" spans="1:9" ht="17.25" x14ac:dyDescent="0.25">
      <c r="A202" s="4"/>
      <c r="B202" s="4"/>
      <c r="C202" s="4"/>
      <c r="D202" s="4"/>
      <c r="E202" s="4"/>
      <c r="F202" s="4"/>
      <c r="G202" s="5" t="s">
        <v>12</v>
      </c>
      <c r="H202" s="5">
        <f>SUM(H188:H201)</f>
        <v>402.214</v>
      </c>
      <c r="I202" s="5" t="s">
        <v>35</v>
      </c>
    </row>
    <row r="203" spans="1:9" ht="18.75" x14ac:dyDescent="0.25">
      <c r="A203" s="16"/>
      <c r="B203" s="80" t="s">
        <v>26</v>
      </c>
      <c r="C203" s="80"/>
      <c r="D203" s="80"/>
      <c r="E203" s="80"/>
      <c r="F203" s="80"/>
    </row>
    <row r="204" spans="1:9" x14ac:dyDescent="0.25">
      <c r="A204" s="16"/>
      <c r="B204" s="16" t="s">
        <v>4</v>
      </c>
      <c r="C204" s="16" t="s">
        <v>9</v>
      </c>
      <c r="D204" s="86" t="s">
        <v>5</v>
      </c>
      <c r="E204" s="86"/>
      <c r="F204" s="16" t="s">
        <v>8</v>
      </c>
      <c r="G204" s="2" t="s">
        <v>19</v>
      </c>
      <c r="H204" s="2" t="s">
        <v>16</v>
      </c>
    </row>
    <row r="205" spans="1:9" ht="17.25" x14ac:dyDescent="0.25">
      <c r="A205" s="16"/>
      <c r="B205" s="16"/>
      <c r="C205" s="16" t="s">
        <v>2</v>
      </c>
      <c r="D205" s="16" t="s">
        <v>2</v>
      </c>
      <c r="E205" s="16"/>
      <c r="F205" s="16" t="s">
        <v>2</v>
      </c>
      <c r="G205" s="2" t="s">
        <v>2</v>
      </c>
      <c r="H205" s="2" t="s">
        <v>1</v>
      </c>
    </row>
    <row r="206" spans="1:9" x14ac:dyDescent="0.25">
      <c r="A206" s="16"/>
      <c r="B206" s="16" t="s">
        <v>10</v>
      </c>
      <c r="C206" s="16">
        <v>0</v>
      </c>
      <c r="D206" s="16"/>
      <c r="E206" s="86">
        <f>C207-C206</f>
        <v>10</v>
      </c>
      <c r="F206" s="16"/>
    </row>
    <row r="207" spans="1:9" x14ac:dyDescent="0.25">
      <c r="A207" s="16"/>
      <c r="B207" s="16">
        <v>1</v>
      </c>
      <c r="C207" s="16">
        <v>10</v>
      </c>
      <c r="D207" s="86">
        <f>C208-C207</f>
        <v>15</v>
      </c>
      <c r="E207" s="86"/>
      <c r="F207" s="16">
        <f>E206+D207/2</f>
        <v>17.5</v>
      </c>
      <c r="G207" s="14">
        <v>3.43</v>
      </c>
      <c r="H207" s="27">
        <f t="shared" ref="H207:H218" si="16">G207*F207</f>
        <v>60.025000000000006</v>
      </c>
    </row>
    <row r="208" spans="1:9" x14ac:dyDescent="0.25">
      <c r="A208" s="16"/>
      <c r="B208" s="16">
        <v>2</v>
      </c>
      <c r="C208" s="16">
        <v>25</v>
      </c>
      <c r="D208" s="86"/>
      <c r="E208" s="86">
        <f>C209-C208</f>
        <v>15</v>
      </c>
      <c r="F208" s="16">
        <f>D207/2+E208/2</f>
        <v>15</v>
      </c>
      <c r="G208" s="14">
        <v>3.43</v>
      </c>
      <c r="H208" s="2">
        <f t="shared" si="16"/>
        <v>51.45</v>
      </c>
    </row>
    <row r="209" spans="1:12" x14ac:dyDescent="0.25">
      <c r="A209" s="16"/>
      <c r="B209" s="16">
        <v>3</v>
      </c>
      <c r="C209" s="16">
        <v>40</v>
      </c>
      <c r="D209" s="86">
        <f>C210-C209</f>
        <v>10</v>
      </c>
      <c r="E209" s="86"/>
      <c r="F209" s="16">
        <f>E208/2+D209/2</f>
        <v>12.5</v>
      </c>
      <c r="G209" s="14">
        <v>3.43</v>
      </c>
      <c r="H209" s="2">
        <f t="shared" si="16"/>
        <v>42.875</v>
      </c>
    </row>
    <row r="210" spans="1:12" x14ac:dyDescent="0.25">
      <c r="A210" s="16"/>
      <c r="B210" s="16">
        <v>4</v>
      </c>
      <c r="C210" s="16">
        <v>50</v>
      </c>
      <c r="D210" s="86"/>
      <c r="E210" s="86">
        <f>C211-C210</f>
        <v>20</v>
      </c>
      <c r="F210" s="16">
        <f>D209/2+E210/2</f>
        <v>15</v>
      </c>
      <c r="G210" s="14">
        <v>3.43</v>
      </c>
      <c r="H210" s="2">
        <f t="shared" si="16"/>
        <v>51.45</v>
      </c>
    </row>
    <row r="211" spans="1:12" x14ac:dyDescent="0.25">
      <c r="A211" s="16"/>
      <c r="B211" s="16">
        <v>5</v>
      </c>
      <c r="C211" s="16">
        <v>70</v>
      </c>
      <c r="D211" s="86">
        <f>C212-C211</f>
        <v>10</v>
      </c>
      <c r="E211" s="86"/>
      <c r="F211" s="16">
        <f>E210/2+D211/2</f>
        <v>15</v>
      </c>
      <c r="G211" s="2">
        <v>3.79</v>
      </c>
      <c r="H211" s="2">
        <f t="shared" si="16"/>
        <v>56.85</v>
      </c>
    </row>
    <row r="212" spans="1:12" x14ac:dyDescent="0.25">
      <c r="A212" s="16"/>
      <c r="B212" s="16">
        <v>6</v>
      </c>
      <c r="C212" s="16">
        <v>80</v>
      </c>
      <c r="D212" s="86"/>
      <c r="E212" s="86">
        <f>C213-C212</f>
        <v>10</v>
      </c>
      <c r="F212" s="16">
        <f>D211/2+E212/2</f>
        <v>10</v>
      </c>
      <c r="G212" s="9">
        <v>3.79</v>
      </c>
      <c r="H212" s="2">
        <f t="shared" si="16"/>
        <v>37.9</v>
      </c>
    </row>
    <row r="213" spans="1:12" x14ac:dyDescent="0.25">
      <c r="A213" s="16"/>
      <c r="B213" s="16">
        <v>7</v>
      </c>
      <c r="C213" s="16">
        <v>90</v>
      </c>
      <c r="D213" s="86">
        <f>C214-C213</f>
        <v>10</v>
      </c>
      <c r="E213" s="86"/>
      <c r="F213" s="16">
        <f>E212/2+D213/2</f>
        <v>10</v>
      </c>
      <c r="G213" s="9">
        <v>3.79</v>
      </c>
      <c r="H213" s="2">
        <f t="shared" si="16"/>
        <v>37.9</v>
      </c>
    </row>
    <row r="214" spans="1:12" x14ac:dyDescent="0.25">
      <c r="A214" s="16"/>
      <c r="B214" s="16">
        <v>8</v>
      </c>
      <c r="C214" s="16">
        <v>100</v>
      </c>
      <c r="D214" s="86"/>
      <c r="E214" s="86">
        <f>C215-C214</f>
        <v>20</v>
      </c>
      <c r="F214" s="16">
        <f>D213/2+E214/2</f>
        <v>15</v>
      </c>
      <c r="G214" s="9">
        <v>3.79</v>
      </c>
      <c r="H214" s="2">
        <f t="shared" si="16"/>
        <v>56.85</v>
      </c>
    </row>
    <row r="215" spans="1:12" x14ac:dyDescent="0.25">
      <c r="A215" s="16"/>
      <c r="B215" s="16">
        <v>9</v>
      </c>
      <c r="C215" s="16">
        <v>120</v>
      </c>
      <c r="D215" s="86">
        <f>C216-C215</f>
        <v>20</v>
      </c>
      <c r="E215" s="86"/>
      <c r="F215" s="16">
        <f>E214/2+D215/2</f>
        <v>20</v>
      </c>
      <c r="G215" s="9">
        <v>3.79</v>
      </c>
      <c r="H215" s="2">
        <f t="shared" si="16"/>
        <v>75.8</v>
      </c>
    </row>
    <row r="216" spans="1:12" x14ac:dyDescent="0.25">
      <c r="A216" s="16"/>
      <c r="B216" s="16">
        <v>10</v>
      </c>
      <c r="C216" s="16">
        <v>140</v>
      </c>
      <c r="D216" s="86"/>
      <c r="E216" s="86">
        <f>C217-C216</f>
        <v>10</v>
      </c>
      <c r="F216" s="16">
        <f>D215/2+E216/2</f>
        <v>15</v>
      </c>
      <c r="G216" s="9">
        <v>3.79</v>
      </c>
      <c r="H216" s="2">
        <f t="shared" si="16"/>
        <v>56.85</v>
      </c>
    </row>
    <row r="217" spans="1:12" x14ac:dyDescent="0.25">
      <c r="A217" s="16"/>
      <c r="B217" s="16">
        <v>11</v>
      </c>
      <c r="C217" s="16">
        <v>150</v>
      </c>
      <c r="D217" s="86">
        <f>C218-C217</f>
        <v>10</v>
      </c>
      <c r="E217" s="86"/>
      <c r="F217" s="16">
        <f>E216/2+D217/2</f>
        <v>10</v>
      </c>
      <c r="G217" s="9">
        <v>3.79</v>
      </c>
      <c r="H217" s="2">
        <f t="shared" si="16"/>
        <v>37.9</v>
      </c>
    </row>
    <row r="218" spans="1:12" x14ac:dyDescent="0.25">
      <c r="A218" s="16"/>
      <c r="B218" s="16">
        <v>12</v>
      </c>
      <c r="C218" s="16">
        <v>160</v>
      </c>
      <c r="D218" s="86"/>
      <c r="E218" s="16">
        <f>C219-C218</f>
        <v>2.4000000000000057</v>
      </c>
      <c r="F218" s="16">
        <f>D217/2+E218</f>
        <v>7.4000000000000057</v>
      </c>
      <c r="G218" s="9">
        <v>3.79</v>
      </c>
      <c r="H218" s="2">
        <f t="shared" si="16"/>
        <v>28.046000000000021</v>
      </c>
    </row>
    <row r="219" spans="1:12" s="27" customFormat="1" x14ac:dyDescent="0.25">
      <c r="A219" s="16"/>
      <c r="B219" s="16" t="s">
        <v>11</v>
      </c>
      <c r="C219" s="16">
        <v>162.4</v>
      </c>
      <c r="D219" s="16" t="s">
        <v>3</v>
      </c>
      <c r="E219" s="16"/>
      <c r="F219" s="16"/>
      <c r="G219" s="2"/>
      <c r="H219" s="2"/>
      <c r="I219" s="2"/>
      <c r="L219" s="32"/>
    </row>
    <row r="220" spans="1:12" s="27" customFormat="1" ht="17.25" x14ac:dyDescent="0.25">
      <c r="A220" s="19"/>
      <c r="B220" s="19"/>
      <c r="C220" s="19"/>
      <c r="D220" s="19"/>
      <c r="E220" s="19"/>
      <c r="F220" s="19"/>
      <c r="G220" s="5" t="s">
        <v>12</v>
      </c>
      <c r="H220" s="5">
        <f>SUM(H206:H219)</f>
        <v>593.89600000000007</v>
      </c>
      <c r="I220" s="5" t="s">
        <v>35</v>
      </c>
    </row>
    <row r="221" spans="1:12" s="27" customFormat="1" ht="18.75" x14ac:dyDescent="0.25">
      <c r="A221" s="16"/>
      <c r="B221" s="80" t="s">
        <v>29</v>
      </c>
      <c r="C221" s="80"/>
      <c r="D221" s="80"/>
      <c r="E221" s="80"/>
      <c r="F221" s="80"/>
      <c r="G221" s="2"/>
      <c r="H221" s="2"/>
      <c r="I221" s="2"/>
    </row>
    <row r="222" spans="1:12" s="27" customFormat="1" x14ac:dyDescent="0.25">
      <c r="A222" s="16"/>
      <c r="B222" s="16" t="s">
        <v>4</v>
      </c>
      <c r="C222" s="16" t="s">
        <v>9</v>
      </c>
      <c r="D222" s="16" t="s">
        <v>5</v>
      </c>
      <c r="E222" s="16"/>
      <c r="F222" s="16" t="s">
        <v>8</v>
      </c>
      <c r="G222" s="2" t="s">
        <v>6</v>
      </c>
      <c r="H222" s="2" t="s">
        <v>15</v>
      </c>
      <c r="I222" s="2"/>
    </row>
    <row r="223" spans="1:12" s="27" customFormat="1" ht="17.25" x14ac:dyDescent="0.25">
      <c r="A223" s="16"/>
      <c r="B223" s="16"/>
      <c r="C223" s="16" t="s">
        <v>2</v>
      </c>
      <c r="D223" s="16" t="s">
        <v>2</v>
      </c>
      <c r="E223" s="16"/>
      <c r="F223" s="16" t="s">
        <v>2</v>
      </c>
      <c r="G223" s="2" t="s">
        <v>1</v>
      </c>
      <c r="H223" s="2" t="s">
        <v>0</v>
      </c>
      <c r="I223" s="2"/>
      <c r="J223" s="2"/>
      <c r="K223" s="2"/>
      <c r="L223" s="2"/>
    </row>
    <row r="224" spans="1:12" s="27" customFormat="1" x14ac:dyDescent="0.25">
      <c r="A224" s="16"/>
      <c r="B224" s="16" t="s">
        <v>10</v>
      </c>
      <c r="C224" s="16">
        <v>0</v>
      </c>
      <c r="D224" s="16"/>
      <c r="E224" s="16">
        <f>C225-C224</f>
        <v>10</v>
      </c>
      <c r="F224" s="16"/>
      <c r="G224" s="2"/>
      <c r="H224" s="2"/>
      <c r="I224" s="2"/>
    </row>
    <row r="225" spans="1:12" s="27" customFormat="1" x14ac:dyDescent="0.25">
      <c r="A225" s="16"/>
      <c r="B225" s="16">
        <v>1</v>
      </c>
      <c r="C225" s="16">
        <v>10</v>
      </c>
      <c r="D225" s="16">
        <f>C226-C225</f>
        <v>15</v>
      </c>
      <c r="E225" s="16"/>
      <c r="F225" s="16">
        <f>E224+D225/2</f>
        <v>17.5</v>
      </c>
      <c r="G225" s="2">
        <v>0</v>
      </c>
      <c r="H225" s="27">
        <f t="shared" ref="H225:H236" si="17">G225*F225</f>
        <v>0</v>
      </c>
      <c r="I225" s="2"/>
    </row>
    <row r="226" spans="1:12" s="27" customFormat="1" x14ac:dyDescent="0.25">
      <c r="A226" s="16"/>
      <c r="B226" s="16">
        <v>2</v>
      </c>
      <c r="C226" s="16">
        <v>25</v>
      </c>
      <c r="D226" s="16"/>
      <c r="E226" s="16">
        <f>C227-C226</f>
        <v>15</v>
      </c>
      <c r="F226" s="16">
        <f>D225/2+E226/2</f>
        <v>15</v>
      </c>
      <c r="G226" s="2">
        <v>0</v>
      </c>
      <c r="H226" s="2">
        <f t="shared" si="17"/>
        <v>0</v>
      </c>
      <c r="I226" s="2"/>
    </row>
    <row r="227" spans="1:12" s="27" customFormat="1" x14ac:dyDescent="0.25">
      <c r="A227" s="16"/>
      <c r="B227" s="16">
        <v>3</v>
      </c>
      <c r="C227" s="16">
        <v>40</v>
      </c>
      <c r="D227" s="16">
        <f>C228-C227</f>
        <v>10</v>
      </c>
      <c r="E227" s="16"/>
      <c r="F227" s="16">
        <f>E226/2+D227/2</f>
        <v>12.5</v>
      </c>
      <c r="G227" s="2">
        <v>0</v>
      </c>
      <c r="H227" s="2">
        <f t="shared" si="17"/>
        <v>0</v>
      </c>
      <c r="I227" s="2"/>
      <c r="J227" s="2"/>
      <c r="K227" s="2"/>
      <c r="L227" s="2"/>
    </row>
    <row r="228" spans="1:12" s="27" customFormat="1" x14ac:dyDescent="0.25">
      <c r="A228" s="16"/>
      <c r="B228" s="16">
        <v>4</v>
      </c>
      <c r="C228" s="16">
        <v>50</v>
      </c>
      <c r="D228" s="16"/>
      <c r="E228" s="16">
        <f>C229-C228</f>
        <v>20</v>
      </c>
      <c r="F228" s="16">
        <f>D227/2+E228/2</f>
        <v>15</v>
      </c>
      <c r="G228" s="2">
        <v>0</v>
      </c>
      <c r="H228" s="2">
        <f t="shared" si="17"/>
        <v>0</v>
      </c>
      <c r="I228" s="2"/>
      <c r="J228" s="2"/>
      <c r="K228" s="2"/>
      <c r="L228" s="2"/>
    </row>
    <row r="229" spans="1:12" s="27" customFormat="1" x14ac:dyDescent="0.25">
      <c r="A229" s="16"/>
      <c r="B229" s="16">
        <v>5</v>
      </c>
      <c r="C229" s="16">
        <v>70</v>
      </c>
      <c r="D229" s="16">
        <f>C230-C229</f>
        <v>10</v>
      </c>
      <c r="E229" s="16"/>
      <c r="F229" s="16">
        <f>E228/2+D229/2</f>
        <v>15</v>
      </c>
      <c r="G229" s="2">
        <v>0.47</v>
      </c>
      <c r="H229" s="2">
        <f t="shared" si="17"/>
        <v>7.05</v>
      </c>
      <c r="I229" s="2"/>
      <c r="J229" s="2"/>
      <c r="K229" s="2"/>
      <c r="L229" s="2"/>
    </row>
    <row r="230" spans="1:12" s="27" customFormat="1" x14ac:dyDescent="0.25">
      <c r="A230" s="16"/>
      <c r="B230" s="16">
        <v>6</v>
      </c>
      <c r="C230" s="16">
        <v>80</v>
      </c>
      <c r="D230" s="16"/>
      <c r="E230" s="16">
        <f>C231-C230</f>
        <v>10</v>
      </c>
      <c r="F230" s="16">
        <f>D229/2+E230/2</f>
        <v>10</v>
      </c>
      <c r="G230" s="2">
        <v>0.47</v>
      </c>
      <c r="H230" s="2">
        <f t="shared" si="17"/>
        <v>4.6999999999999993</v>
      </c>
      <c r="I230" s="2"/>
      <c r="J230" s="2"/>
      <c r="K230" s="2"/>
      <c r="L230" s="2"/>
    </row>
    <row r="231" spans="1:12" s="27" customFormat="1" x14ac:dyDescent="0.25">
      <c r="A231" s="16"/>
      <c r="B231" s="16">
        <v>7</v>
      </c>
      <c r="C231" s="16">
        <v>90</v>
      </c>
      <c r="D231" s="16">
        <f>C232-C231</f>
        <v>10</v>
      </c>
      <c r="E231" s="16"/>
      <c r="F231" s="16">
        <f>E230/2+D231/2</f>
        <v>10</v>
      </c>
      <c r="G231" s="2">
        <v>0.47</v>
      </c>
      <c r="H231" s="2">
        <f t="shared" si="17"/>
        <v>4.6999999999999993</v>
      </c>
      <c r="I231" s="2"/>
      <c r="J231" s="2"/>
      <c r="K231" s="2"/>
      <c r="L231" s="2"/>
    </row>
    <row r="232" spans="1:12" s="27" customFormat="1" x14ac:dyDescent="0.25">
      <c r="A232" s="16"/>
      <c r="B232" s="16">
        <v>8</v>
      </c>
      <c r="C232" s="16">
        <v>100</v>
      </c>
      <c r="D232" s="16"/>
      <c r="E232" s="16">
        <f>C233-C232</f>
        <v>20</v>
      </c>
      <c r="F232" s="16">
        <f>D231/2+E232/2</f>
        <v>15</v>
      </c>
      <c r="G232" s="2">
        <v>0</v>
      </c>
      <c r="H232" s="2">
        <f t="shared" si="17"/>
        <v>0</v>
      </c>
      <c r="I232" s="2"/>
      <c r="J232" s="2"/>
      <c r="K232" s="2"/>
      <c r="L232" s="2"/>
    </row>
    <row r="233" spans="1:12" s="27" customFormat="1" x14ac:dyDescent="0.25">
      <c r="A233" s="16"/>
      <c r="B233" s="16">
        <v>9</v>
      </c>
      <c r="C233" s="16">
        <v>120</v>
      </c>
      <c r="D233" s="16">
        <f>C234-C233</f>
        <v>20</v>
      </c>
      <c r="E233" s="16"/>
      <c r="F233" s="16">
        <f>E232/2+D233/2</f>
        <v>20</v>
      </c>
      <c r="G233" s="2">
        <v>0</v>
      </c>
      <c r="H233" s="2">
        <f t="shared" si="17"/>
        <v>0</v>
      </c>
      <c r="I233" s="2"/>
      <c r="J233" s="2"/>
      <c r="K233" s="2"/>
      <c r="L233" s="2"/>
    </row>
    <row r="234" spans="1:12" s="27" customFormat="1" x14ac:dyDescent="0.25">
      <c r="A234" s="16"/>
      <c r="B234" s="16">
        <v>10</v>
      </c>
      <c r="C234" s="16">
        <v>140</v>
      </c>
      <c r="D234" s="16"/>
      <c r="E234" s="16">
        <f>C235-C234</f>
        <v>10</v>
      </c>
      <c r="F234" s="16">
        <f>D233/2+E234/2</f>
        <v>15</v>
      </c>
      <c r="G234" s="2">
        <v>0</v>
      </c>
      <c r="H234" s="2">
        <f t="shared" si="17"/>
        <v>0</v>
      </c>
      <c r="I234" s="2"/>
      <c r="J234" s="2"/>
      <c r="K234" s="2"/>
      <c r="L234" s="2"/>
    </row>
    <row r="235" spans="1:12" s="27" customFormat="1" x14ac:dyDescent="0.25">
      <c r="A235" s="16"/>
      <c r="B235" s="16">
        <v>11</v>
      </c>
      <c r="C235" s="16">
        <v>150</v>
      </c>
      <c r="D235" s="16">
        <f>C236-C235</f>
        <v>10</v>
      </c>
      <c r="E235" s="16"/>
      <c r="F235" s="16">
        <f>E234/2+D235/2</f>
        <v>10</v>
      </c>
      <c r="G235" s="2">
        <v>0</v>
      </c>
      <c r="H235" s="2">
        <f t="shared" si="17"/>
        <v>0</v>
      </c>
      <c r="I235" s="2"/>
      <c r="J235" s="2"/>
      <c r="K235" s="2"/>
      <c r="L235" s="2"/>
    </row>
    <row r="236" spans="1:12" s="27" customFormat="1" x14ac:dyDescent="0.25">
      <c r="A236" s="16"/>
      <c r="B236" s="16">
        <v>12</v>
      </c>
      <c r="C236" s="16">
        <v>160</v>
      </c>
      <c r="D236" s="16"/>
      <c r="E236" s="16">
        <f>C237-C236</f>
        <v>2.4000000000000057</v>
      </c>
      <c r="F236" s="16">
        <f>D235/2+E236</f>
        <v>7.4000000000000057</v>
      </c>
      <c r="G236" s="2">
        <v>0</v>
      </c>
      <c r="H236" s="2">
        <f t="shared" si="17"/>
        <v>0</v>
      </c>
      <c r="I236" s="2"/>
      <c r="J236" s="2"/>
      <c r="K236" s="2"/>
      <c r="L236" s="2"/>
    </row>
    <row r="237" spans="1:12" s="27" customFormat="1" x14ac:dyDescent="0.25">
      <c r="A237" s="16"/>
      <c r="B237" s="16" t="s">
        <v>11</v>
      </c>
      <c r="C237" s="16">
        <v>162.4</v>
      </c>
      <c r="D237" s="16" t="s">
        <v>3</v>
      </c>
      <c r="E237" s="16"/>
      <c r="F237" s="16"/>
      <c r="G237" s="2"/>
      <c r="H237" s="2"/>
      <c r="I237" s="2"/>
      <c r="J237" s="2"/>
      <c r="K237" s="2"/>
      <c r="L237" s="2"/>
    </row>
    <row r="238" spans="1:12" s="27" customFormat="1" x14ac:dyDescent="0.25">
      <c r="A238" s="19"/>
      <c r="B238" s="19"/>
      <c r="C238" s="19"/>
      <c r="D238" s="19"/>
      <c r="E238" s="19"/>
      <c r="F238" s="19"/>
      <c r="G238" s="5" t="s">
        <v>12</v>
      </c>
      <c r="H238" s="5">
        <f>SUM(H224:H237)</f>
        <v>16.45</v>
      </c>
      <c r="I238" s="5" t="s">
        <v>21</v>
      </c>
      <c r="J238" s="2"/>
      <c r="K238" s="2"/>
      <c r="L238" s="2"/>
    </row>
    <row r="239" spans="1:12" s="27" customFormat="1" ht="18.75" x14ac:dyDescent="0.25">
      <c r="A239" s="16"/>
      <c r="B239" s="85" t="s">
        <v>30</v>
      </c>
      <c r="C239" s="85"/>
      <c r="D239" s="85"/>
      <c r="E239" s="85"/>
      <c r="F239" s="85"/>
      <c r="G239" s="2"/>
      <c r="H239" s="2"/>
      <c r="I239" s="2"/>
      <c r="J239" s="2"/>
      <c r="K239" s="2"/>
      <c r="L239" s="2"/>
    </row>
    <row r="240" spans="1:12" s="27" customFormat="1" x14ac:dyDescent="0.25">
      <c r="A240" s="16"/>
      <c r="B240" s="16" t="s">
        <v>4</v>
      </c>
      <c r="C240" s="16" t="s">
        <v>9</v>
      </c>
      <c r="D240" s="16" t="s">
        <v>5</v>
      </c>
      <c r="E240" s="16"/>
      <c r="F240" s="16" t="s">
        <v>8</v>
      </c>
      <c r="G240" s="2" t="s">
        <v>6</v>
      </c>
      <c r="H240" s="2" t="s">
        <v>15</v>
      </c>
      <c r="I240" s="2"/>
      <c r="J240" s="2"/>
      <c r="K240" s="2"/>
      <c r="L240" s="2"/>
    </row>
    <row r="241" spans="1:12" s="27" customFormat="1" ht="17.25" x14ac:dyDescent="0.25">
      <c r="A241" s="16"/>
      <c r="B241" s="16"/>
      <c r="C241" s="16" t="s">
        <v>2</v>
      </c>
      <c r="D241" s="16" t="s">
        <v>2</v>
      </c>
      <c r="E241" s="16"/>
      <c r="F241" s="16" t="s">
        <v>2</v>
      </c>
      <c r="G241" s="2" t="s">
        <v>1</v>
      </c>
      <c r="H241" s="2" t="s">
        <v>0</v>
      </c>
      <c r="I241" s="2"/>
      <c r="J241" s="2"/>
      <c r="K241" s="2"/>
      <c r="L241" s="2"/>
    </row>
    <row r="242" spans="1:12" s="27" customFormat="1" x14ac:dyDescent="0.25">
      <c r="A242" s="16"/>
      <c r="B242" s="16" t="s">
        <v>10</v>
      </c>
      <c r="C242" s="16">
        <v>0</v>
      </c>
      <c r="D242" s="16"/>
      <c r="E242" s="16">
        <f>C243-C242</f>
        <v>10</v>
      </c>
      <c r="F242" s="16"/>
      <c r="G242" s="2"/>
      <c r="H242" s="2"/>
      <c r="I242" s="2"/>
      <c r="J242" s="2"/>
      <c r="K242" s="2"/>
      <c r="L242" s="2"/>
    </row>
    <row r="243" spans="1:12" s="27" customFormat="1" x14ac:dyDescent="0.25">
      <c r="A243" s="16"/>
      <c r="B243" s="16">
        <v>1</v>
      </c>
      <c r="C243" s="16">
        <v>10</v>
      </c>
      <c r="D243" s="16">
        <f>C244-C243</f>
        <v>15</v>
      </c>
      <c r="E243" s="16"/>
      <c r="F243" s="16">
        <f>E242+D243/2</f>
        <v>17.5</v>
      </c>
      <c r="G243" s="2">
        <v>0</v>
      </c>
      <c r="H243" s="27">
        <f t="shared" ref="H243:H254" si="18">G243*F243</f>
        <v>0</v>
      </c>
      <c r="I243" s="2"/>
      <c r="J243" s="2"/>
      <c r="K243" s="2"/>
      <c r="L243" s="2"/>
    </row>
    <row r="244" spans="1:12" s="27" customFormat="1" x14ac:dyDescent="0.25">
      <c r="A244" s="16"/>
      <c r="B244" s="16">
        <v>2</v>
      </c>
      <c r="C244" s="16">
        <v>25</v>
      </c>
      <c r="D244" s="16"/>
      <c r="E244" s="16">
        <f>C245-C244</f>
        <v>15</v>
      </c>
      <c r="F244" s="16">
        <f>D243/2+E244/2</f>
        <v>15</v>
      </c>
      <c r="G244" s="2">
        <v>0</v>
      </c>
      <c r="H244" s="2">
        <f t="shared" si="18"/>
        <v>0</v>
      </c>
      <c r="I244" s="2"/>
      <c r="J244" s="2"/>
      <c r="K244" s="2"/>
      <c r="L244" s="2"/>
    </row>
    <row r="245" spans="1:12" x14ac:dyDescent="0.25">
      <c r="A245" s="16"/>
      <c r="B245" s="16">
        <v>3</v>
      </c>
      <c r="C245" s="16">
        <v>40</v>
      </c>
      <c r="D245" s="16">
        <f>C246-C245</f>
        <v>10</v>
      </c>
      <c r="E245" s="16"/>
      <c r="F245" s="16">
        <f>E244/2+D245/2</f>
        <v>12.5</v>
      </c>
      <c r="G245" s="2">
        <v>0</v>
      </c>
      <c r="H245" s="2">
        <f t="shared" si="18"/>
        <v>0</v>
      </c>
    </row>
    <row r="246" spans="1:12" x14ac:dyDescent="0.25">
      <c r="A246" s="16"/>
      <c r="B246" s="16">
        <v>4</v>
      </c>
      <c r="C246" s="16">
        <v>50</v>
      </c>
      <c r="D246" s="16"/>
      <c r="E246" s="16">
        <f>C247-C246</f>
        <v>20</v>
      </c>
      <c r="F246" s="16">
        <f>D245/2+E246/2</f>
        <v>15</v>
      </c>
      <c r="G246" s="2">
        <v>0</v>
      </c>
      <c r="H246" s="2">
        <f t="shared" si="18"/>
        <v>0</v>
      </c>
    </row>
    <row r="247" spans="1:12" x14ac:dyDescent="0.25">
      <c r="A247" s="16"/>
      <c r="B247" s="16">
        <v>5</v>
      </c>
      <c r="C247" s="16">
        <v>70</v>
      </c>
      <c r="D247" s="16">
        <f>C248-C247</f>
        <v>10</v>
      </c>
      <c r="E247" s="16"/>
      <c r="F247" s="16">
        <f>E246/2+D247/2</f>
        <v>15</v>
      </c>
      <c r="G247" s="2">
        <v>1.69</v>
      </c>
      <c r="H247" s="2">
        <f t="shared" si="18"/>
        <v>25.349999999999998</v>
      </c>
    </row>
    <row r="248" spans="1:12" x14ac:dyDescent="0.25">
      <c r="A248" s="16"/>
      <c r="B248" s="16">
        <v>6</v>
      </c>
      <c r="C248" s="16">
        <v>80</v>
      </c>
      <c r="D248" s="16"/>
      <c r="E248" s="16">
        <f>C249-C248</f>
        <v>10</v>
      </c>
      <c r="F248" s="16">
        <f>D247/2+E248/2</f>
        <v>10</v>
      </c>
      <c r="G248" s="9">
        <v>1.69</v>
      </c>
      <c r="H248" s="2">
        <f t="shared" si="18"/>
        <v>16.899999999999999</v>
      </c>
    </row>
    <row r="249" spans="1:12" x14ac:dyDescent="0.25">
      <c r="A249" s="16"/>
      <c r="B249" s="16">
        <v>7</v>
      </c>
      <c r="C249" s="16">
        <v>90</v>
      </c>
      <c r="D249" s="16">
        <f>C250-C249</f>
        <v>10</v>
      </c>
      <c r="E249" s="16"/>
      <c r="F249" s="16">
        <f>E248/2+D249/2</f>
        <v>10</v>
      </c>
      <c r="G249" s="9">
        <v>1.69</v>
      </c>
      <c r="H249" s="2">
        <f t="shared" si="18"/>
        <v>16.899999999999999</v>
      </c>
    </row>
    <row r="250" spans="1:12" x14ac:dyDescent="0.25">
      <c r="A250" s="16"/>
      <c r="B250" s="16">
        <v>8</v>
      </c>
      <c r="C250" s="16">
        <v>100</v>
      </c>
      <c r="D250" s="16"/>
      <c r="E250" s="16">
        <f>C251-C250</f>
        <v>20</v>
      </c>
      <c r="F250" s="16">
        <f>D249/2+E250/2</f>
        <v>15</v>
      </c>
      <c r="G250" s="2">
        <v>0</v>
      </c>
      <c r="H250" s="2">
        <f t="shared" si="18"/>
        <v>0</v>
      </c>
    </row>
    <row r="251" spans="1:12" x14ac:dyDescent="0.25">
      <c r="A251" s="16"/>
      <c r="B251" s="16">
        <v>9</v>
      </c>
      <c r="C251" s="16">
        <v>120</v>
      </c>
      <c r="D251" s="16">
        <f>C252-C251</f>
        <v>20</v>
      </c>
      <c r="E251" s="16"/>
      <c r="F251" s="16">
        <f>E250/2+D251/2</f>
        <v>20</v>
      </c>
      <c r="G251" s="2">
        <v>0</v>
      </c>
      <c r="H251" s="2">
        <f t="shared" si="18"/>
        <v>0</v>
      </c>
    </row>
    <row r="252" spans="1:12" x14ac:dyDescent="0.25">
      <c r="A252" s="16"/>
      <c r="B252" s="16">
        <v>10</v>
      </c>
      <c r="C252" s="16">
        <v>140</v>
      </c>
      <c r="D252" s="16"/>
      <c r="E252" s="16">
        <f>C253-C252</f>
        <v>10</v>
      </c>
      <c r="F252" s="16">
        <f>D251/2+E252/2</f>
        <v>15</v>
      </c>
      <c r="G252" s="2">
        <v>0</v>
      </c>
      <c r="H252" s="2">
        <f t="shared" si="18"/>
        <v>0</v>
      </c>
    </row>
    <row r="253" spans="1:12" x14ac:dyDescent="0.25">
      <c r="A253" s="16"/>
      <c r="B253" s="16">
        <v>11</v>
      </c>
      <c r="C253" s="16">
        <v>150</v>
      </c>
      <c r="D253" s="16">
        <f>C254-C253</f>
        <v>10</v>
      </c>
      <c r="E253" s="16"/>
      <c r="F253" s="16">
        <f>E252/2+D253/2</f>
        <v>10</v>
      </c>
      <c r="G253" s="2">
        <v>0</v>
      </c>
      <c r="H253" s="2">
        <f t="shared" si="18"/>
        <v>0</v>
      </c>
    </row>
    <row r="254" spans="1:12" x14ac:dyDescent="0.25">
      <c r="A254" s="16"/>
      <c r="B254" s="16">
        <v>12</v>
      </c>
      <c r="C254" s="16">
        <v>160</v>
      </c>
      <c r="D254" s="16"/>
      <c r="E254" s="16">
        <f>C255-C254</f>
        <v>2.4000000000000057</v>
      </c>
      <c r="F254" s="16">
        <f>D253/2+E254</f>
        <v>7.4000000000000057</v>
      </c>
      <c r="G254" s="2">
        <v>0</v>
      </c>
      <c r="H254" s="2">
        <f t="shared" si="18"/>
        <v>0</v>
      </c>
    </row>
    <row r="255" spans="1:12" x14ac:dyDescent="0.25">
      <c r="A255" s="16"/>
      <c r="B255" s="16" t="s">
        <v>11</v>
      </c>
      <c r="C255" s="16">
        <v>162.4</v>
      </c>
      <c r="D255" s="16" t="s">
        <v>3</v>
      </c>
      <c r="E255" s="16"/>
      <c r="F255" s="16"/>
    </row>
    <row r="256" spans="1:12" ht="17.25" x14ac:dyDescent="0.25">
      <c r="A256" s="19"/>
      <c r="B256" s="19"/>
      <c r="C256" s="19"/>
      <c r="D256" s="19"/>
      <c r="E256" s="19"/>
      <c r="F256" s="19"/>
      <c r="G256" s="4" t="s">
        <v>12</v>
      </c>
      <c r="H256" s="4">
        <f>SUM(H242:H255)</f>
        <v>59.15</v>
      </c>
      <c r="I256" s="4" t="s">
        <v>0</v>
      </c>
    </row>
    <row r="257" spans="1:9" ht="18.75" x14ac:dyDescent="0.25">
      <c r="A257" s="28"/>
      <c r="B257" s="85" t="s">
        <v>41</v>
      </c>
      <c r="C257" s="85"/>
      <c r="D257" s="85"/>
      <c r="E257" s="85"/>
      <c r="F257" s="85"/>
      <c r="G257" s="27"/>
      <c r="H257" s="27"/>
      <c r="I257" s="27"/>
    </row>
    <row r="258" spans="1:9" x14ac:dyDescent="0.25">
      <c r="A258" s="28"/>
      <c r="B258" s="28" t="s">
        <v>4</v>
      </c>
      <c r="C258" s="28" t="s">
        <v>9</v>
      </c>
      <c r="D258" s="86" t="s">
        <v>5</v>
      </c>
      <c r="E258" s="86"/>
      <c r="F258" s="28" t="s">
        <v>8</v>
      </c>
      <c r="G258" s="27" t="s">
        <v>40</v>
      </c>
      <c r="H258" s="27" t="s">
        <v>16</v>
      </c>
      <c r="I258" s="27"/>
    </row>
    <row r="259" spans="1:9" ht="17.25" x14ac:dyDescent="0.25">
      <c r="A259" s="28"/>
      <c r="B259" s="28"/>
      <c r="C259" s="28" t="s">
        <v>2</v>
      </c>
      <c r="D259" s="28" t="s">
        <v>2</v>
      </c>
      <c r="E259" s="28"/>
      <c r="F259" s="28" t="s">
        <v>2</v>
      </c>
      <c r="G259" s="27" t="s">
        <v>2</v>
      </c>
      <c r="H259" s="27" t="s">
        <v>1</v>
      </c>
      <c r="I259" s="27"/>
    </row>
    <row r="260" spans="1:9" x14ac:dyDescent="0.25">
      <c r="A260" s="28"/>
      <c r="B260" s="28" t="s">
        <v>10</v>
      </c>
      <c r="C260" s="28">
        <v>0</v>
      </c>
      <c r="D260" s="28"/>
      <c r="E260" s="28">
        <f>C261-C260</f>
        <v>10</v>
      </c>
      <c r="F260" s="28"/>
      <c r="G260" s="27"/>
      <c r="H260" s="27"/>
      <c r="I260" s="27"/>
    </row>
    <row r="261" spans="1:9" x14ac:dyDescent="0.25">
      <c r="A261" s="28"/>
      <c r="B261" s="28">
        <v>1</v>
      </c>
      <c r="C261" s="28">
        <v>10</v>
      </c>
      <c r="D261" s="28">
        <f>C262-C261</f>
        <v>15</v>
      </c>
      <c r="E261" s="28"/>
      <c r="F261" s="28">
        <f>E260+D261/2</f>
        <v>17.5</v>
      </c>
      <c r="G261" s="27">
        <v>0</v>
      </c>
      <c r="H261" s="27">
        <f>G261*F261</f>
        <v>0</v>
      </c>
      <c r="I261" s="27"/>
    </row>
    <row r="262" spans="1:9" x14ac:dyDescent="0.25">
      <c r="A262" s="28"/>
      <c r="B262" s="28">
        <v>2</v>
      </c>
      <c r="C262" s="28">
        <v>25</v>
      </c>
      <c r="D262" s="28"/>
      <c r="E262" s="28">
        <f>C263-C262</f>
        <v>15</v>
      </c>
      <c r="F262" s="28">
        <f>D261/2+E262/2</f>
        <v>15</v>
      </c>
      <c r="G262" s="27">
        <v>0</v>
      </c>
      <c r="H262" s="27">
        <f t="shared" ref="H262:H272" si="19">G262*F262</f>
        <v>0</v>
      </c>
      <c r="I262" s="27"/>
    </row>
    <row r="263" spans="1:9" x14ac:dyDescent="0.25">
      <c r="A263" s="28"/>
      <c r="B263" s="28">
        <v>3</v>
      </c>
      <c r="C263" s="28">
        <v>40</v>
      </c>
      <c r="D263" s="28">
        <f>C264-C263</f>
        <v>10</v>
      </c>
      <c r="E263" s="28"/>
      <c r="F263" s="28">
        <f>E262/2+D263/2</f>
        <v>12.5</v>
      </c>
      <c r="G263" s="27">
        <v>0</v>
      </c>
      <c r="H263" s="27">
        <f t="shared" si="19"/>
        <v>0</v>
      </c>
      <c r="I263" s="27"/>
    </row>
    <row r="264" spans="1:9" x14ac:dyDescent="0.25">
      <c r="A264" s="28"/>
      <c r="B264" s="28">
        <v>4</v>
      </c>
      <c r="C264" s="28">
        <v>50</v>
      </c>
      <c r="D264" s="28"/>
      <c r="E264" s="28">
        <f>C265-C264</f>
        <v>20</v>
      </c>
      <c r="F264" s="28">
        <f>D263/2+E264/2</f>
        <v>15</v>
      </c>
      <c r="G264" s="27">
        <v>0</v>
      </c>
      <c r="H264" s="27">
        <f t="shared" si="19"/>
        <v>0</v>
      </c>
      <c r="I264" s="27"/>
    </row>
    <row r="265" spans="1:9" x14ac:dyDescent="0.25">
      <c r="A265" s="28"/>
      <c r="B265" s="28">
        <v>5</v>
      </c>
      <c r="C265" s="28">
        <v>70</v>
      </c>
      <c r="D265" s="28">
        <f>C266-C265</f>
        <v>10</v>
      </c>
      <c r="E265" s="28"/>
      <c r="F265" s="28">
        <f>E264/2+D265/2</f>
        <v>15</v>
      </c>
      <c r="G265" s="27">
        <v>10.96</v>
      </c>
      <c r="H265" s="27">
        <f t="shared" si="19"/>
        <v>164.4</v>
      </c>
      <c r="I265" s="27"/>
    </row>
    <row r="266" spans="1:9" x14ac:dyDescent="0.25">
      <c r="A266" s="28"/>
      <c r="B266" s="28">
        <v>6</v>
      </c>
      <c r="C266" s="28">
        <v>80</v>
      </c>
      <c r="D266" s="28"/>
      <c r="E266" s="28">
        <f>C267-C266</f>
        <v>10</v>
      </c>
      <c r="F266" s="28">
        <f>D265/2+E266/2</f>
        <v>10</v>
      </c>
      <c r="G266" s="27">
        <v>9.6999999999999993</v>
      </c>
      <c r="H266" s="27">
        <f t="shared" si="19"/>
        <v>97</v>
      </c>
      <c r="I266" s="27"/>
    </row>
    <row r="267" spans="1:9" x14ac:dyDescent="0.25">
      <c r="A267" s="28"/>
      <c r="B267" s="28">
        <v>7</v>
      </c>
      <c r="C267" s="28">
        <v>90</v>
      </c>
      <c r="D267" s="28">
        <f>C268-C267</f>
        <v>10</v>
      </c>
      <c r="E267" s="28"/>
      <c r="F267" s="28">
        <f>E266/2+D267/2</f>
        <v>10</v>
      </c>
      <c r="G267" s="27">
        <v>9.08</v>
      </c>
      <c r="H267" s="27">
        <f t="shared" si="19"/>
        <v>90.8</v>
      </c>
      <c r="I267" s="27"/>
    </row>
    <row r="268" spans="1:9" x14ac:dyDescent="0.25">
      <c r="A268" s="28"/>
      <c r="B268" s="28">
        <v>8</v>
      </c>
      <c r="C268" s="28">
        <v>100</v>
      </c>
      <c r="D268" s="28"/>
      <c r="E268" s="28">
        <f>C269-C268</f>
        <v>20</v>
      </c>
      <c r="F268" s="28">
        <f>D267/2+E268/2</f>
        <v>15</v>
      </c>
      <c r="G268" s="27">
        <v>9.3800000000000008</v>
      </c>
      <c r="H268" s="27">
        <f t="shared" si="19"/>
        <v>140.70000000000002</v>
      </c>
      <c r="I268" s="27"/>
    </row>
    <row r="269" spans="1:9" x14ac:dyDescent="0.25">
      <c r="A269" s="28"/>
      <c r="B269" s="28">
        <v>9</v>
      </c>
      <c r="C269" s="28">
        <v>120</v>
      </c>
      <c r="D269" s="28">
        <f>C270-C269</f>
        <v>20</v>
      </c>
      <c r="E269" s="28"/>
      <c r="F269" s="28">
        <f>E268/2+D269/2</f>
        <v>20</v>
      </c>
      <c r="G269" s="27">
        <v>8.01</v>
      </c>
      <c r="H269" s="27">
        <f t="shared" si="19"/>
        <v>160.19999999999999</v>
      </c>
      <c r="I269" s="27"/>
    </row>
    <row r="270" spans="1:9" x14ac:dyDescent="0.25">
      <c r="A270" s="28"/>
      <c r="B270" s="28">
        <v>10</v>
      </c>
      <c r="C270" s="28">
        <v>140</v>
      </c>
      <c r="D270" s="28"/>
      <c r="E270" s="28">
        <f>C271-C270</f>
        <v>10</v>
      </c>
      <c r="F270" s="28">
        <f>D269/2+E270/2</f>
        <v>15</v>
      </c>
      <c r="G270" s="27">
        <v>6.8</v>
      </c>
      <c r="H270" s="27">
        <f t="shared" si="19"/>
        <v>102</v>
      </c>
      <c r="I270" s="27"/>
    </row>
    <row r="271" spans="1:9" x14ac:dyDescent="0.25">
      <c r="A271" s="28"/>
      <c r="B271" s="28">
        <v>11</v>
      </c>
      <c r="C271" s="28">
        <v>150</v>
      </c>
      <c r="D271" s="28">
        <f>C272-C271</f>
        <v>10</v>
      </c>
      <c r="E271" s="28"/>
      <c r="F271" s="28">
        <f>E270/2+D271/2</f>
        <v>10</v>
      </c>
      <c r="G271" s="27">
        <v>6.63</v>
      </c>
      <c r="H271" s="27">
        <f t="shared" si="19"/>
        <v>66.3</v>
      </c>
      <c r="I271" s="27"/>
    </row>
    <row r="272" spans="1:9" x14ac:dyDescent="0.25">
      <c r="A272" s="28"/>
      <c r="B272" s="28">
        <v>12</v>
      </c>
      <c r="C272" s="28">
        <v>160</v>
      </c>
      <c r="D272" s="28"/>
      <c r="E272" s="28">
        <f>C273-C272</f>
        <v>2.4000000000000057</v>
      </c>
      <c r="F272" s="28">
        <f>D271/2+E272</f>
        <v>7.4000000000000057</v>
      </c>
      <c r="G272" s="27">
        <v>5.7</v>
      </c>
      <c r="H272" s="27">
        <f t="shared" si="19"/>
        <v>42.180000000000035</v>
      </c>
      <c r="I272" s="27"/>
    </row>
    <row r="273" spans="1:9" x14ac:dyDescent="0.25">
      <c r="A273" s="28"/>
      <c r="B273" s="28" t="s">
        <v>11</v>
      </c>
      <c r="C273" s="28">
        <v>162.4</v>
      </c>
      <c r="D273" s="28" t="s">
        <v>3</v>
      </c>
      <c r="E273" s="28"/>
      <c r="F273" s="28"/>
      <c r="G273" s="27"/>
      <c r="H273" s="27"/>
      <c r="I273" s="27"/>
    </row>
    <row r="274" spans="1:9" ht="17.25" x14ac:dyDescent="0.25">
      <c r="A274" s="29"/>
      <c r="B274" s="29"/>
      <c r="C274" s="29"/>
      <c r="D274" s="29"/>
      <c r="E274" s="29"/>
      <c r="F274" s="29"/>
      <c r="G274" s="30" t="s">
        <v>12</v>
      </c>
      <c r="H274" s="30">
        <f>SUM(H260:H273)</f>
        <v>863.57999999999993</v>
      </c>
      <c r="I274" s="30" t="s">
        <v>1</v>
      </c>
    </row>
    <row r="275" spans="1:9" ht="18.75" x14ac:dyDescent="0.25">
      <c r="A275" s="28"/>
      <c r="B275" s="85" t="s">
        <v>49</v>
      </c>
      <c r="C275" s="85"/>
      <c r="D275" s="85"/>
      <c r="E275" s="85"/>
      <c r="F275" s="85"/>
      <c r="G275" s="27"/>
      <c r="H275" s="27"/>
      <c r="I275" s="27"/>
    </row>
    <row r="276" spans="1:9" x14ac:dyDescent="0.25">
      <c r="A276" s="28"/>
      <c r="B276" s="28" t="s">
        <v>4</v>
      </c>
      <c r="C276" s="28" t="s">
        <v>9</v>
      </c>
      <c r="D276" s="86" t="s">
        <v>5</v>
      </c>
      <c r="E276" s="86"/>
      <c r="F276" s="28" t="s">
        <v>8</v>
      </c>
      <c r="G276" s="27" t="s">
        <v>6</v>
      </c>
      <c r="H276" s="27" t="s">
        <v>16</v>
      </c>
      <c r="I276" s="27"/>
    </row>
    <row r="277" spans="1:9" ht="17.25" x14ac:dyDescent="0.25">
      <c r="A277" s="28"/>
      <c r="B277" s="28"/>
      <c r="C277" s="28" t="s">
        <v>2</v>
      </c>
      <c r="D277" s="28" t="s">
        <v>2</v>
      </c>
      <c r="E277" s="28"/>
      <c r="F277" s="28" t="s">
        <v>2</v>
      </c>
      <c r="G277" s="27" t="s">
        <v>1</v>
      </c>
      <c r="H277" s="27" t="s">
        <v>0</v>
      </c>
      <c r="I277" s="27"/>
    </row>
    <row r="278" spans="1:9" x14ac:dyDescent="0.25">
      <c r="A278" s="28"/>
      <c r="B278" s="28" t="s">
        <v>10</v>
      </c>
      <c r="C278" s="28">
        <v>0</v>
      </c>
      <c r="D278" s="28"/>
      <c r="E278" s="28">
        <f>C279-C278</f>
        <v>10</v>
      </c>
      <c r="F278" s="28"/>
      <c r="G278" s="27"/>
      <c r="H278" s="27"/>
      <c r="I278" s="27"/>
    </row>
    <row r="279" spans="1:9" x14ac:dyDescent="0.25">
      <c r="A279" s="28"/>
      <c r="B279" s="28">
        <v>1</v>
      </c>
      <c r="C279" s="28">
        <v>10</v>
      </c>
      <c r="D279" s="28">
        <f>C280-C279</f>
        <v>15</v>
      </c>
      <c r="E279" s="28"/>
      <c r="F279" s="28">
        <f>E278+D279/2</f>
        <v>17.5</v>
      </c>
      <c r="G279" s="27">
        <v>0.88</v>
      </c>
      <c r="H279" s="27">
        <f>G279*F279</f>
        <v>15.4</v>
      </c>
      <c r="I279" s="27"/>
    </row>
    <row r="280" spans="1:9" x14ac:dyDescent="0.25">
      <c r="A280" s="28"/>
      <c r="B280" s="28">
        <v>2</v>
      </c>
      <c r="C280" s="28">
        <v>25</v>
      </c>
      <c r="D280" s="28"/>
      <c r="E280" s="28">
        <f>C281-C280</f>
        <v>15</v>
      </c>
      <c r="F280" s="28">
        <f>D279/2+E280/2</f>
        <v>15</v>
      </c>
      <c r="G280" s="27">
        <v>1.64</v>
      </c>
      <c r="H280" s="27">
        <f t="shared" ref="H280:H290" si="20">G280*F280</f>
        <v>24.599999999999998</v>
      </c>
      <c r="I280" s="27"/>
    </row>
    <row r="281" spans="1:9" x14ac:dyDescent="0.25">
      <c r="A281" s="28"/>
      <c r="B281" s="28">
        <v>3</v>
      </c>
      <c r="C281" s="28">
        <v>40</v>
      </c>
      <c r="D281" s="28">
        <f>C282-C281</f>
        <v>10</v>
      </c>
      <c r="E281" s="28"/>
      <c r="F281" s="28">
        <f>E280/2+D281/2</f>
        <v>12.5</v>
      </c>
      <c r="G281" s="27">
        <v>1.71</v>
      </c>
      <c r="H281" s="27">
        <f t="shared" si="20"/>
        <v>21.375</v>
      </c>
      <c r="I281" s="27"/>
    </row>
    <row r="282" spans="1:9" x14ac:dyDescent="0.25">
      <c r="A282" s="28"/>
      <c r="B282" s="28">
        <v>4</v>
      </c>
      <c r="C282" s="28">
        <v>50</v>
      </c>
      <c r="D282" s="28"/>
      <c r="E282" s="28">
        <f>C283-C282</f>
        <v>20</v>
      </c>
      <c r="F282" s="28">
        <f>D281/2+E282/2</f>
        <v>15</v>
      </c>
      <c r="G282" s="27">
        <v>2.14</v>
      </c>
      <c r="H282" s="27">
        <f t="shared" si="20"/>
        <v>32.1</v>
      </c>
      <c r="I282" s="27"/>
    </row>
    <row r="283" spans="1:9" x14ac:dyDescent="0.25">
      <c r="A283" s="28"/>
      <c r="B283" s="28">
        <v>5</v>
      </c>
      <c r="C283" s="28">
        <v>70</v>
      </c>
      <c r="D283" s="28">
        <f>C284-C283</f>
        <v>10</v>
      </c>
      <c r="E283" s="28"/>
      <c r="F283" s="28">
        <f>E282/2+D283/2</f>
        <v>15</v>
      </c>
      <c r="G283" s="28">
        <v>3.25</v>
      </c>
      <c r="H283" s="27">
        <f t="shared" si="20"/>
        <v>48.75</v>
      </c>
      <c r="I283" s="27"/>
    </row>
    <row r="284" spans="1:9" x14ac:dyDescent="0.25">
      <c r="A284" s="28"/>
      <c r="B284" s="28">
        <v>6</v>
      </c>
      <c r="C284" s="28">
        <v>80</v>
      </c>
      <c r="D284" s="28"/>
      <c r="E284" s="28">
        <f>C285-C284</f>
        <v>10</v>
      </c>
      <c r="F284" s="28">
        <f>D283/2+E284/2</f>
        <v>10</v>
      </c>
      <c r="G284" s="28">
        <v>3.39</v>
      </c>
      <c r="H284" s="27">
        <f t="shared" si="20"/>
        <v>33.9</v>
      </c>
      <c r="I284" s="27"/>
    </row>
    <row r="285" spans="1:9" x14ac:dyDescent="0.25">
      <c r="A285" s="28"/>
      <c r="B285" s="28">
        <v>7</v>
      </c>
      <c r="C285" s="28">
        <v>90</v>
      </c>
      <c r="D285" s="28">
        <f>C286-C285</f>
        <v>10</v>
      </c>
      <c r="E285" s="28"/>
      <c r="F285" s="28">
        <f>E284/2+D285/2</f>
        <v>10</v>
      </c>
      <c r="G285" s="28">
        <v>3.97</v>
      </c>
      <c r="H285" s="27">
        <f t="shared" si="20"/>
        <v>39.700000000000003</v>
      </c>
      <c r="I285" s="27"/>
    </row>
    <row r="286" spans="1:9" x14ac:dyDescent="0.25">
      <c r="A286" s="28"/>
      <c r="B286" s="28">
        <v>8</v>
      </c>
      <c r="C286" s="28">
        <v>100</v>
      </c>
      <c r="D286" s="28"/>
      <c r="E286" s="28">
        <f>C287-C286</f>
        <v>20</v>
      </c>
      <c r="F286" s="28">
        <f>D285/2+E286/2</f>
        <v>15</v>
      </c>
      <c r="G286" s="28">
        <v>3.3</v>
      </c>
      <c r="H286" s="27">
        <f t="shared" si="20"/>
        <v>49.5</v>
      </c>
      <c r="I286" s="27"/>
    </row>
    <row r="287" spans="1:9" x14ac:dyDescent="0.25">
      <c r="A287" s="28"/>
      <c r="B287" s="28">
        <v>9</v>
      </c>
      <c r="C287" s="28">
        <v>120</v>
      </c>
      <c r="D287" s="28">
        <f>C288-C287</f>
        <v>20</v>
      </c>
      <c r="E287" s="28"/>
      <c r="F287" s="28">
        <f>E286/2+D287/2</f>
        <v>20</v>
      </c>
      <c r="G287" s="28">
        <v>3.74</v>
      </c>
      <c r="H287" s="27">
        <f t="shared" si="20"/>
        <v>74.800000000000011</v>
      </c>
      <c r="I287" s="27"/>
    </row>
    <row r="288" spans="1:9" x14ac:dyDescent="0.25">
      <c r="A288" s="28"/>
      <c r="B288" s="28">
        <v>10</v>
      </c>
      <c r="C288" s="28">
        <v>140</v>
      </c>
      <c r="D288" s="28"/>
      <c r="E288" s="28">
        <f>C289-C288</f>
        <v>10</v>
      </c>
      <c r="F288" s="28">
        <f>D287/2+E288/2</f>
        <v>15</v>
      </c>
      <c r="G288" s="28">
        <v>3.9</v>
      </c>
      <c r="H288" s="27">
        <f t="shared" si="20"/>
        <v>58.5</v>
      </c>
      <c r="I288" s="27"/>
    </row>
    <row r="289" spans="1:9" x14ac:dyDescent="0.25">
      <c r="A289" s="28"/>
      <c r="B289" s="28">
        <v>11</v>
      </c>
      <c r="C289" s="28">
        <v>150</v>
      </c>
      <c r="D289" s="28">
        <f>C290-C289</f>
        <v>10</v>
      </c>
      <c r="E289" s="28"/>
      <c r="F289" s="28">
        <f>E288/2+D289/2</f>
        <v>10</v>
      </c>
      <c r="G289" s="28">
        <v>3.48</v>
      </c>
      <c r="H289" s="27">
        <f t="shared" si="20"/>
        <v>34.799999999999997</v>
      </c>
      <c r="I289" s="27"/>
    </row>
    <row r="290" spans="1:9" x14ac:dyDescent="0.25">
      <c r="A290" s="28"/>
      <c r="B290" s="28">
        <v>12</v>
      </c>
      <c r="C290" s="28">
        <v>160</v>
      </c>
      <c r="D290" s="28"/>
      <c r="E290" s="28">
        <f>C291-C290</f>
        <v>2.4000000000000057</v>
      </c>
      <c r="F290" s="28">
        <f>D289/2+E290</f>
        <v>7.4000000000000057</v>
      </c>
      <c r="G290" s="28">
        <v>3.24</v>
      </c>
      <c r="H290" s="27">
        <f t="shared" si="20"/>
        <v>23.97600000000002</v>
      </c>
      <c r="I290" s="27"/>
    </row>
    <row r="291" spans="1:9" x14ac:dyDescent="0.25">
      <c r="A291" s="28"/>
      <c r="B291" s="28" t="s">
        <v>11</v>
      </c>
      <c r="C291" s="28">
        <v>162.4</v>
      </c>
      <c r="D291" s="28" t="s">
        <v>3</v>
      </c>
      <c r="E291" s="28"/>
      <c r="F291" s="28"/>
      <c r="G291" s="27"/>
      <c r="H291" s="27"/>
      <c r="I291" s="27"/>
    </row>
    <row r="292" spans="1:9" ht="17.25" x14ac:dyDescent="0.25">
      <c r="A292" s="29"/>
      <c r="B292" s="29"/>
      <c r="C292" s="29"/>
      <c r="D292" s="29"/>
      <c r="E292" s="29"/>
      <c r="F292" s="29"/>
      <c r="G292" s="30" t="s">
        <v>12</v>
      </c>
      <c r="H292" s="30">
        <f>SUM(H278:H291)</f>
        <v>457.40100000000001</v>
      </c>
      <c r="I292" s="30" t="s">
        <v>0</v>
      </c>
    </row>
    <row r="293" spans="1:9" ht="18.75" x14ac:dyDescent="0.25">
      <c r="A293" s="28"/>
      <c r="B293" s="85" t="s">
        <v>50</v>
      </c>
      <c r="C293" s="85"/>
      <c r="D293" s="85"/>
      <c r="E293" s="85"/>
      <c r="F293" s="85"/>
      <c r="G293" s="27"/>
      <c r="H293" s="27"/>
      <c r="I293" s="27"/>
    </row>
    <row r="294" spans="1:9" x14ac:dyDescent="0.25">
      <c r="A294" s="28"/>
      <c r="B294" s="28" t="s">
        <v>4</v>
      </c>
      <c r="C294" s="28" t="s">
        <v>9</v>
      </c>
      <c r="D294" s="86" t="s">
        <v>5</v>
      </c>
      <c r="E294" s="86"/>
      <c r="F294" s="28" t="s">
        <v>8</v>
      </c>
      <c r="G294" s="27" t="s">
        <v>6</v>
      </c>
      <c r="H294" s="27" t="s">
        <v>16</v>
      </c>
      <c r="I294" s="27"/>
    </row>
    <row r="295" spans="1:9" ht="17.25" x14ac:dyDescent="0.25">
      <c r="A295" s="28"/>
      <c r="B295" s="28"/>
      <c r="C295" s="28" t="s">
        <v>2</v>
      </c>
      <c r="D295" s="28" t="s">
        <v>2</v>
      </c>
      <c r="E295" s="28"/>
      <c r="F295" s="28" t="s">
        <v>2</v>
      </c>
      <c r="G295" s="27" t="s">
        <v>1</v>
      </c>
      <c r="H295" s="27" t="s">
        <v>0</v>
      </c>
      <c r="I295" s="27"/>
    </row>
    <row r="296" spans="1:9" x14ac:dyDescent="0.25">
      <c r="A296" s="28"/>
      <c r="B296" s="28" t="s">
        <v>10</v>
      </c>
      <c r="C296" s="28">
        <v>0</v>
      </c>
      <c r="D296" s="28"/>
      <c r="E296" s="28">
        <f>C297-C296</f>
        <v>10</v>
      </c>
      <c r="F296" s="28"/>
      <c r="G296" s="27"/>
      <c r="H296" s="27"/>
      <c r="I296" s="27"/>
    </row>
    <row r="297" spans="1:9" x14ac:dyDescent="0.25">
      <c r="A297" s="28"/>
      <c r="B297" s="28">
        <v>1</v>
      </c>
      <c r="C297" s="28">
        <v>10</v>
      </c>
      <c r="D297" s="28">
        <f>C298-C297</f>
        <v>15</v>
      </c>
      <c r="E297" s="28"/>
      <c r="F297" s="28">
        <f>E296+D297/2</f>
        <v>17.5</v>
      </c>
      <c r="G297" s="28">
        <v>0.31</v>
      </c>
      <c r="H297" s="27">
        <f>G297*F297</f>
        <v>5.4249999999999998</v>
      </c>
      <c r="I297" s="27"/>
    </row>
    <row r="298" spans="1:9" x14ac:dyDescent="0.25">
      <c r="A298" s="28"/>
      <c r="B298" s="28">
        <v>2</v>
      </c>
      <c r="C298" s="28">
        <v>25</v>
      </c>
      <c r="D298" s="28"/>
      <c r="E298" s="28">
        <f>C299-C298</f>
        <v>15</v>
      </c>
      <c r="F298" s="28">
        <f>D297/2+E298/2</f>
        <v>15</v>
      </c>
      <c r="G298" s="28">
        <v>0.12</v>
      </c>
      <c r="H298" s="27">
        <f t="shared" ref="H298:H308" si="21">G298*F298</f>
        <v>1.7999999999999998</v>
      </c>
      <c r="I298" s="27"/>
    </row>
    <row r="299" spans="1:9" x14ac:dyDescent="0.25">
      <c r="A299" s="28"/>
      <c r="B299" s="28">
        <v>3</v>
      </c>
      <c r="C299" s="28">
        <v>40</v>
      </c>
      <c r="D299" s="28">
        <f>C300-C299</f>
        <v>10</v>
      </c>
      <c r="E299" s="28"/>
      <c r="F299" s="28">
        <f>E298/2+D299/2</f>
        <v>12.5</v>
      </c>
      <c r="G299" s="28">
        <v>0.06</v>
      </c>
      <c r="H299" s="27">
        <f t="shared" si="21"/>
        <v>0.75</v>
      </c>
      <c r="I299" s="27"/>
    </row>
    <row r="300" spans="1:9" x14ac:dyDescent="0.25">
      <c r="A300" s="28"/>
      <c r="B300" s="28">
        <v>4</v>
      </c>
      <c r="C300" s="28">
        <v>50</v>
      </c>
      <c r="D300" s="28"/>
      <c r="E300" s="28">
        <f>C301-C300</f>
        <v>20</v>
      </c>
      <c r="F300" s="28">
        <f>D299/2+E300/2</f>
        <v>15</v>
      </c>
      <c r="G300" s="28">
        <v>0.08</v>
      </c>
      <c r="H300" s="27">
        <f t="shared" si="21"/>
        <v>1.2</v>
      </c>
      <c r="I300" s="27"/>
    </row>
    <row r="301" spans="1:9" x14ac:dyDescent="0.25">
      <c r="A301" s="28"/>
      <c r="B301" s="28">
        <v>5</v>
      </c>
      <c r="C301" s="28">
        <v>70</v>
      </c>
      <c r="D301" s="28">
        <f>C302-C301</f>
        <v>10</v>
      </c>
      <c r="E301" s="28"/>
      <c r="F301" s="28">
        <f>E300/2+D301/2</f>
        <v>15</v>
      </c>
      <c r="G301" s="28">
        <v>0</v>
      </c>
      <c r="H301" s="27">
        <f t="shared" si="21"/>
        <v>0</v>
      </c>
      <c r="I301" s="27"/>
    </row>
    <row r="302" spans="1:9" x14ac:dyDescent="0.25">
      <c r="A302" s="28"/>
      <c r="B302" s="28">
        <v>6</v>
      </c>
      <c r="C302" s="28">
        <v>80</v>
      </c>
      <c r="D302" s="28"/>
      <c r="E302" s="28">
        <f>C303-C302</f>
        <v>10</v>
      </c>
      <c r="F302" s="28">
        <f>D301/2+E302/2</f>
        <v>10</v>
      </c>
      <c r="G302" s="28">
        <v>0</v>
      </c>
      <c r="H302" s="27">
        <f t="shared" si="21"/>
        <v>0</v>
      </c>
      <c r="I302" s="27"/>
    </row>
    <row r="303" spans="1:9" x14ac:dyDescent="0.25">
      <c r="A303" s="28"/>
      <c r="B303" s="28">
        <v>7</v>
      </c>
      <c r="C303" s="28">
        <v>90</v>
      </c>
      <c r="D303" s="28">
        <f>C304-C303</f>
        <v>10</v>
      </c>
      <c r="E303" s="28"/>
      <c r="F303" s="28">
        <f>E302/2+D303/2</f>
        <v>10</v>
      </c>
      <c r="G303" s="28">
        <v>0</v>
      </c>
      <c r="H303" s="27">
        <f t="shared" si="21"/>
        <v>0</v>
      </c>
      <c r="I303" s="27"/>
    </row>
    <row r="304" spans="1:9" x14ac:dyDescent="0.25">
      <c r="A304" s="28"/>
      <c r="B304" s="28">
        <v>8</v>
      </c>
      <c r="C304" s="28">
        <v>100</v>
      </c>
      <c r="D304" s="28"/>
      <c r="E304" s="28">
        <f>C305-C304</f>
        <v>20</v>
      </c>
      <c r="F304" s="28">
        <f>D303/2+E304/2</f>
        <v>15</v>
      </c>
      <c r="G304" s="28">
        <v>0</v>
      </c>
      <c r="H304" s="27">
        <f t="shared" si="21"/>
        <v>0</v>
      </c>
      <c r="I304" s="27"/>
    </row>
    <row r="305" spans="1:9" x14ac:dyDescent="0.25">
      <c r="A305" s="28"/>
      <c r="B305" s="28">
        <v>9</v>
      </c>
      <c r="C305" s="28">
        <v>120</v>
      </c>
      <c r="D305" s="28">
        <f>C306-C305</f>
        <v>20</v>
      </c>
      <c r="E305" s="28"/>
      <c r="F305" s="28">
        <f>E304/2+D305/2</f>
        <v>20</v>
      </c>
      <c r="G305" s="28">
        <v>0</v>
      </c>
      <c r="H305" s="27">
        <f t="shared" si="21"/>
        <v>0</v>
      </c>
      <c r="I305" s="27"/>
    </row>
    <row r="306" spans="1:9" x14ac:dyDescent="0.25">
      <c r="A306" s="28"/>
      <c r="B306" s="28">
        <v>10</v>
      </c>
      <c r="C306" s="28">
        <v>140</v>
      </c>
      <c r="D306" s="28"/>
      <c r="E306" s="28">
        <f>C307-C306</f>
        <v>10</v>
      </c>
      <c r="F306" s="28">
        <f>D305/2+E306/2</f>
        <v>15</v>
      </c>
      <c r="G306" s="28">
        <v>0</v>
      </c>
      <c r="H306" s="27">
        <f t="shared" si="21"/>
        <v>0</v>
      </c>
      <c r="I306" s="27"/>
    </row>
    <row r="307" spans="1:9" x14ac:dyDescent="0.25">
      <c r="A307" s="28"/>
      <c r="B307" s="28">
        <v>11</v>
      </c>
      <c r="C307" s="28">
        <v>150</v>
      </c>
      <c r="D307" s="28">
        <f>C308-C307</f>
        <v>10</v>
      </c>
      <c r="E307" s="28"/>
      <c r="F307" s="28">
        <f>E306/2+D307/2</f>
        <v>10</v>
      </c>
      <c r="G307" s="28">
        <v>0</v>
      </c>
      <c r="H307" s="27">
        <f t="shared" si="21"/>
        <v>0</v>
      </c>
      <c r="I307" s="27"/>
    </row>
    <row r="308" spans="1:9" x14ac:dyDescent="0.25">
      <c r="A308" s="28"/>
      <c r="B308" s="28">
        <v>12</v>
      </c>
      <c r="C308" s="28">
        <v>160</v>
      </c>
      <c r="D308" s="28"/>
      <c r="E308" s="28">
        <f>C309-C308</f>
        <v>2.4000000000000057</v>
      </c>
      <c r="F308" s="28">
        <f>D307/2+E308</f>
        <v>7.4000000000000057</v>
      </c>
      <c r="G308" s="28">
        <v>0</v>
      </c>
      <c r="H308" s="27">
        <f t="shared" si="21"/>
        <v>0</v>
      </c>
      <c r="I308" s="27"/>
    </row>
    <row r="309" spans="1:9" x14ac:dyDescent="0.25">
      <c r="A309" s="28"/>
      <c r="B309" s="28" t="s">
        <v>11</v>
      </c>
      <c r="C309" s="28">
        <v>162.4</v>
      </c>
      <c r="D309" s="28" t="s">
        <v>3</v>
      </c>
      <c r="E309" s="28"/>
      <c r="F309" s="28"/>
      <c r="G309" s="27"/>
      <c r="H309" s="27"/>
      <c r="I309" s="27"/>
    </row>
    <row r="310" spans="1:9" ht="17.25" x14ac:dyDescent="0.25">
      <c r="A310" s="29"/>
      <c r="B310" s="29"/>
      <c r="C310" s="29"/>
      <c r="D310" s="29"/>
      <c r="E310" s="29"/>
      <c r="F310" s="29"/>
      <c r="G310" s="30" t="s">
        <v>12</v>
      </c>
      <c r="H310" s="30">
        <f>SUM(H296:H309)</f>
        <v>9.1749999999999989</v>
      </c>
      <c r="I310" s="30" t="s">
        <v>0</v>
      </c>
    </row>
    <row r="311" spans="1:9" x14ac:dyDescent="0.25">
      <c r="A311" s="26"/>
      <c r="B311" s="26"/>
      <c r="C311" s="26"/>
      <c r="D311" s="26"/>
      <c r="E311" s="26"/>
      <c r="F311" s="26"/>
      <c r="G311" s="31"/>
      <c r="H311" s="31"/>
      <c r="I311" s="31"/>
    </row>
    <row r="312" spans="1:9" x14ac:dyDescent="0.25">
      <c r="A312" s="28"/>
      <c r="B312" s="28"/>
      <c r="C312" s="28"/>
      <c r="D312" s="28"/>
      <c r="E312" s="28"/>
      <c r="F312" s="28"/>
    </row>
    <row r="313" spans="1:9" x14ac:dyDescent="0.25">
      <c r="A313" s="16"/>
      <c r="B313" s="16"/>
      <c r="C313" s="16"/>
      <c r="D313" s="16"/>
      <c r="E313" s="16"/>
      <c r="F313" s="16"/>
    </row>
    <row r="314" spans="1:9" x14ac:dyDescent="0.25">
      <c r="A314" s="16"/>
      <c r="B314" s="16"/>
      <c r="C314" s="16"/>
      <c r="D314" s="16"/>
      <c r="E314" s="16"/>
      <c r="F314" s="16"/>
    </row>
    <row r="315" spans="1:9" x14ac:dyDescent="0.25">
      <c r="A315" s="16"/>
      <c r="B315" s="16"/>
      <c r="C315" s="16"/>
      <c r="D315" s="16"/>
      <c r="E315" s="16"/>
      <c r="F315" s="16"/>
    </row>
    <row r="316" spans="1:9" x14ac:dyDescent="0.25">
      <c r="A316" s="16"/>
      <c r="B316" s="16"/>
      <c r="C316" s="16"/>
      <c r="D316" s="16"/>
      <c r="E316" s="16"/>
      <c r="F316" s="16"/>
    </row>
    <row r="317" spans="1:9" x14ac:dyDescent="0.25">
      <c r="A317" s="16"/>
      <c r="B317" s="16"/>
      <c r="C317" s="16"/>
      <c r="D317" s="16"/>
      <c r="E317" s="16"/>
      <c r="F317" s="16"/>
    </row>
    <row r="318" spans="1:9" x14ac:dyDescent="0.25">
      <c r="A318" s="16"/>
      <c r="B318" s="16"/>
      <c r="C318" s="16"/>
      <c r="D318" s="16"/>
      <c r="E318" s="16"/>
      <c r="F318" s="16"/>
    </row>
    <row r="319" spans="1:9" x14ac:dyDescent="0.25">
      <c r="A319" s="16"/>
      <c r="B319" s="16"/>
      <c r="C319" s="16"/>
      <c r="D319" s="16"/>
      <c r="E319" s="16"/>
      <c r="F319" s="16"/>
    </row>
    <row r="320" spans="1:9" x14ac:dyDescent="0.25">
      <c r="A320" s="16"/>
      <c r="B320" s="16"/>
      <c r="C320" s="16"/>
      <c r="D320" s="16"/>
      <c r="E320" s="16"/>
      <c r="F320" s="16"/>
    </row>
    <row r="321" spans="1:6" x14ac:dyDescent="0.25">
      <c r="A321" s="16"/>
      <c r="B321" s="16"/>
      <c r="C321" s="16"/>
      <c r="D321" s="16"/>
      <c r="E321" s="16"/>
      <c r="F321" s="16"/>
    </row>
    <row r="322" spans="1:6" x14ac:dyDescent="0.25">
      <c r="A322" s="16"/>
      <c r="B322" s="16"/>
      <c r="C322" s="16"/>
      <c r="D322" s="16"/>
      <c r="E322" s="16"/>
      <c r="F322" s="16"/>
    </row>
    <row r="323" spans="1:6" x14ac:dyDescent="0.25">
      <c r="A323" s="16"/>
      <c r="B323" s="16"/>
      <c r="C323" s="16"/>
      <c r="D323" s="16"/>
      <c r="E323" s="16"/>
      <c r="F323" s="16"/>
    </row>
    <row r="324" spans="1:6" x14ac:dyDescent="0.25">
      <c r="A324" s="16"/>
      <c r="B324" s="16"/>
      <c r="C324" s="16"/>
      <c r="D324" s="16"/>
      <c r="E324" s="16"/>
      <c r="F324" s="16"/>
    </row>
    <row r="325" spans="1:6" x14ac:dyDescent="0.25">
      <c r="A325" s="16"/>
      <c r="B325" s="16"/>
      <c r="C325" s="16"/>
      <c r="D325" s="16"/>
      <c r="E325" s="16"/>
      <c r="F325" s="16"/>
    </row>
    <row r="326" spans="1:6" x14ac:dyDescent="0.25">
      <c r="A326" s="16"/>
      <c r="B326" s="16"/>
      <c r="C326" s="16"/>
      <c r="D326" s="16"/>
      <c r="E326" s="16"/>
      <c r="F326" s="16"/>
    </row>
    <row r="327" spans="1:6" x14ac:dyDescent="0.25">
      <c r="A327" s="16"/>
      <c r="B327" s="16"/>
      <c r="C327" s="16"/>
      <c r="D327" s="16"/>
      <c r="E327" s="16"/>
      <c r="F327" s="16"/>
    </row>
    <row r="328" spans="1:6" x14ac:dyDescent="0.25">
      <c r="A328" s="16"/>
      <c r="B328" s="16"/>
      <c r="C328" s="16"/>
      <c r="D328" s="16"/>
      <c r="E328" s="16"/>
      <c r="F328" s="16"/>
    </row>
    <row r="329" spans="1:6" x14ac:dyDescent="0.25">
      <c r="A329" s="16"/>
      <c r="B329" s="16"/>
      <c r="C329" s="16"/>
      <c r="D329" s="16"/>
      <c r="E329" s="16"/>
      <c r="F329" s="16"/>
    </row>
    <row r="330" spans="1:6" x14ac:dyDescent="0.25">
      <c r="A330" s="16"/>
      <c r="B330" s="16"/>
      <c r="C330" s="16"/>
      <c r="D330" s="16"/>
      <c r="E330" s="16"/>
      <c r="F330" s="16"/>
    </row>
    <row r="331" spans="1:6" x14ac:dyDescent="0.25">
      <c r="A331" s="16"/>
      <c r="B331" s="16"/>
      <c r="C331" s="16"/>
      <c r="D331" s="16"/>
      <c r="E331" s="16"/>
      <c r="F331" s="16"/>
    </row>
    <row r="332" spans="1:6" x14ac:dyDescent="0.25">
      <c r="A332" s="16"/>
      <c r="B332" s="16"/>
      <c r="C332" s="16"/>
      <c r="D332" s="16"/>
      <c r="E332" s="16"/>
      <c r="F332" s="16"/>
    </row>
    <row r="333" spans="1:6" x14ac:dyDescent="0.25">
      <c r="A333" s="16"/>
      <c r="B333" s="16"/>
      <c r="C333" s="16"/>
      <c r="D333" s="16"/>
      <c r="E333" s="16"/>
      <c r="F333" s="16"/>
    </row>
    <row r="334" spans="1:6" x14ac:dyDescent="0.25">
      <c r="A334" s="16"/>
      <c r="B334" s="16"/>
      <c r="C334" s="16"/>
      <c r="D334" s="16"/>
      <c r="E334" s="16"/>
      <c r="F334" s="16"/>
    </row>
    <row r="335" spans="1:6" x14ac:dyDescent="0.25">
      <c r="A335" s="16"/>
      <c r="B335" s="16"/>
      <c r="C335" s="16"/>
      <c r="D335" s="16"/>
      <c r="E335" s="16"/>
      <c r="F335" s="16"/>
    </row>
    <row r="336" spans="1:6" x14ac:dyDescent="0.25">
      <c r="A336" s="16"/>
      <c r="B336" s="16"/>
      <c r="C336" s="16"/>
      <c r="D336" s="16"/>
      <c r="E336" s="16"/>
      <c r="F336" s="16"/>
    </row>
  </sheetData>
  <mergeCells count="198">
    <mergeCell ref="B293:F293"/>
    <mergeCell ref="D294:E294"/>
    <mergeCell ref="D204:E204"/>
    <mergeCell ref="B203:F203"/>
    <mergeCell ref="B109:F109"/>
    <mergeCell ref="D121:D122"/>
    <mergeCell ref="D123:D124"/>
    <mergeCell ref="E120:E121"/>
    <mergeCell ref="E122:E123"/>
    <mergeCell ref="E124:E125"/>
    <mergeCell ref="B128:E128"/>
    <mergeCell ref="E139:E140"/>
    <mergeCell ref="E141:E142"/>
    <mergeCell ref="D140:D141"/>
    <mergeCell ref="D142:D143"/>
    <mergeCell ref="D195:D196"/>
    <mergeCell ref="E196:E201"/>
    <mergeCell ref="B186:B187"/>
    <mergeCell ref="E169:E170"/>
    <mergeCell ref="D170:D171"/>
    <mergeCell ref="D178:D179"/>
    <mergeCell ref="D180:D181"/>
    <mergeCell ref="E177:E178"/>
    <mergeCell ref="E179:E180"/>
    <mergeCell ref="B185:F185"/>
    <mergeCell ref="B148:B149"/>
    <mergeCell ref="D148:E148"/>
    <mergeCell ref="D149:E149"/>
    <mergeCell ref="D172:D173"/>
    <mergeCell ref="E173:E174"/>
    <mergeCell ref="D174:D175"/>
    <mergeCell ref="E175:E176"/>
    <mergeCell ref="D176:D177"/>
    <mergeCell ref="D157:D158"/>
    <mergeCell ref="D159:D160"/>
    <mergeCell ref="D161:D162"/>
    <mergeCell ref="E158:E159"/>
    <mergeCell ref="E160:E161"/>
    <mergeCell ref="E162:E163"/>
    <mergeCell ref="B166:F166"/>
    <mergeCell ref="E150:E151"/>
    <mergeCell ref="D151:D152"/>
    <mergeCell ref="E171:E172"/>
    <mergeCell ref="B167:B168"/>
    <mergeCell ref="D167:E167"/>
    <mergeCell ref="D168:E168"/>
    <mergeCell ref="B257:F257"/>
    <mergeCell ref="D258:E258"/>
    <mergeCell ref="B275:F275"/>
    <mergeCell ref="D276:E276"/>
    <mergeCell ref="E216:E217"/>
    <mergeCell ref="D207:D208"/>
    <mergeCell ref="D209:D210"/>
    <mergeCell ref="D211:D212"/>
    <mergeCell ref="D213:D214"/>
    <mergeCell ref="D215:D216"/>
    <mergeCell ref="D217:D218"/>
    <mergeCell ref="E206:E207"/>
    <mergeCell ref="E208:E209"/>
    <mergeCell ref="E210:E211"/>
    <mergeCell ref="B221:F221"/>
    <mergeCell ref="B239:F239"/>
    <mergeCell ref="E212:E213"/>
    <mergeCell ref="E214:E215"/>
    <mergeCell ref="E188:E189"/>
    <mergeCell ref="D189:D190"/>
    <mergeCell ref="E190:E191"/>
    <mergeCell ref="D191:D192"/>
    <mergeCell ref="E192:E193"/>
    <mergeCell ref="D193:D194"/>
    <mergeCell ref="B90:E90"/>
    <mergeCell ref="D102:D103"/>
    <mergeCell ref="D104:D105"/>
    <mergeCell ref="E101:E102"/>
    <mergeCell ref="E103:E104"/>
    <mergeCell ref="E105:E106"/>
    <mergeCell ref="D92:E92"/>
    <mergeCell ref="E93:E94"/>
    <mergeCell ref="D94:D95"/>
    <mergeCell ref="E95:E96"/>
    <mergeCell ref="D96:D97"/>
    <mergeCell ref="E97:E98"/>
    <mergeCell ref="D98:D99"/>
    <mergeCell ref="D186:E186"/>
    <mergeCell ref="D187:E187"/>
    <mergeCell ref="E99:E100"/>
    <mergeCell ref="D100:D101"/>
    <mergeCell ref="E194:E195"/>
    <mergeCell ref="D4:E4"/>
    <mergeCell ref="E5:E6"/>
    <mergeCell ref="D28:D29"/>
    <mergeCell ref="D30:D33"/>
    <mergeCell ref="E25:E26"/>
    <mergeCell ref="E27:E28"/>
    <mergeCell ref="E29:E30"/>
    <mergeCell ref="D6:D7"/>
    <mergeCell ref="E7:E8"/>
    <mergeCell ref="D8:D9"/>
    <mergeCell ref="E9:E10"/>
    <mergeCell ref="D10:D11"/>
    <mergeCell ref="E17:E18"/>
    <mergeCell ref="D18:D19"/>
    <mergeCell ref="E19:E20"/>
    <mergeCell ref="D20:D21"/>
    <mergeCell ref="B2:C2"/>
    <mergeCell ref="B14:C14"/>
    <mergeCell ref="D65:D66"/>
    <mergeCell ref="D67:D68"/>
    <mergeCell ref="D69:D70"/>
    <mergeCell ref="E64:E65"/>
    <mergeCell ref="E66:E67"/>
    <mergeCell ref="E68:E69"/>
    <mergeCell ref="B53:G53"/>
    <mergeCell ref="D61:D62"/>
    <mergeCell ref="E62:E63"/>
    <mergeCell ref="D63:D64"/>
    <mergeCell ref="B15:B16"/>
    <mergeCell ref="D15:E15"/>
    <mergeCell ref="D16:E16"/>
    <mergeCell ref="B3:B4"/>
    <mergeCell ref="D3:E3"/>
    <mergeCell ref="B34:F34"/>
    <mergeCell ref="B35:B36"/>
    <mergeCell ref="D35:E35"/>
    <mergeCell ref="D36:E36"/>
    <mergeCell ref="E37:E38"/>
    <mergeCell ref="D38:D39"/>
    <mergeCell ref="E39:E40"/>
    <mergeCell ref="E118:E119"/>
    <mergeCell ref="D119:D120"/>
    <mergeCell ref="B91:B92"/>
    <mergeCell ref="D91:E91"/>
    <mergeCell ref="B129:B130"/>
    <mergeCell ref="D129:E129"/>
    <mergeCell ref="D130:E130"/>
    <mergeCell ref="E152:E153"/>
    <mergeCell ref="D153:D154"/>
    <mergeCell ref="E154:E155"/>
    <mergeCell ref="E131:E132"/>
    <mergeCell ref="D132:D133"/>
    <mergeCell ref="E133:E134"/>
    <mergeCell ref="D134:D135"/>
    <mergeCell ref="E135:E136"/>
    <mergeCell ref="D136:D137"/>
    <mergeCell ref="E137:E138"/>
    <mergeCell ref="D138:D139"/>
    <mergeCell ref="E143:E144"/>
    <mergeCell ref="B147:F147"/>
    <mergeCell ref="D155:D156"/>
    <mergeCell ref="E156:E157"/>
    <mergeCell ref="D57:D58"/>
    <mergeCell ref="E58:E59"/>
    <mergeCell ref="D59:D60"/>
    <mergeCell ref="E60:E61"/>
    <mergeCell ref="B110:B111"/>
    <mergeCell ref="D111:E111"/>
    <mergeCell ref="D115:D116"/>
    <mergeCell ref="D110:E110"/>
    <mergeCell ref="E112:E113"/>
    <mergeCell ref="D113:D114"/>
    <mergeCell ref="E114:E115"/>
    <mergeCell ref="B72:B73"/>
    <mergeCell ref="D72:E72"/>
    <mergeCell ref="D73:E73"/>
    <mergeCell ref="E74:E75"/>
    <mergeCell ref="D75:D76"/>
    <mergeCell ref="E76:E77"/>
    <mergeCell ref="D77:D78"/>
    <mergeCell ref="E78:E79"/>
    <mergeCell ref="D79:D80"/>
    <mergeCell ref="E80:E81"/>
    <mergeCell ref="D81:D82"/>
    <mergeCell ref="E116:E117"/>
    <mergeCell ref="D117:D118"/>
    <mergeCell ref="D83:D84"/>
    <mergeCell ref="D85:D86"/>
    <mergeCell ref="E82:E83"/>
    <mergeCell ref="E84:E85"/>
    <mergeCell ref="E86:E87"/>
    <mergeCell ref="E21:E22"/>
    <mergeCell ref="D22:D23"/>
    <mergeCell ref="E23:E24"/>
    <mergeCell ref="D24:D25"/>
    <mergeCell ref="D26:D27"/>
    <mergeCell ref="D40:D41"/>
    <mergeCell ref="E41:E42"/>
    <mergeCell ref="D42:D43"/>
    <mergeCell ref="E43:E44"/>
    <mergeCell ref="D44:D45"/>
    <mergeCell ref="E45:E46"/>
    <mergeCell ref="D46:D47"/>
    <mergeCell ref="E47:E48"/>
    <mergeCell ref="D48:D49"/>
    <mergeCell ref="B71:F71"/>
    <mergeCell ref="B54:B55"/>
    <mergeCell ref="D54:E54"/>
    <mergeCell ref="D55:E55"/>
    <mergeCell ref="E56:E57"/>
  </mergeCells>
  <pageMargins left="0.7" right="0.7" top="0.78740157499999996" bottom="0.78740157499999996" header="0.3" footer="0.3"/>
  <pageSetup paperSize="9" scale="80" fitToHeight="0" orientation="portrait" r:id="rId1"/>
  <rowBreaks count="5" manualBreakCount="5">
    <brk id="51" max="16383" man="1"/>
    <brk id="107" max="16383" man="1"/>
    <brk id="164" max="16383" man="1"/>
    <brk id="220" max="16383" man="1"/>
    <brk id="2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62A36-B54F-48CF-9C57-1610632E5A08}">
  <dimension ref="A1:I143"/>
  <sheetViews>
    <sheetView topLeftCell="A94" workbookViewId="0">
      <selection activeCell="B134" sqref="B134:B135"/>
    </sheetView>
  </sheetViews>
  <sheetFormatPr defaultRowHeight="15" x14ac:dyDescent="0.25"/>
  <sheetData>
    <row r="1" spans="1:9" ht="18.75" x14ac:dyDescent="0.3">
      <c r="A1" s="57"/>
      <c r="B1" s="41" t="s">
        <v>53</v>
      </c>
      <c r="C1" s="57"/>
      <c r="D1" s="57"/>
      <c r="E1" s="57"/>
      <c r="F1" s="57"/>
      <c r="G1" s="57"/>
      <c r="H1" s="57"/>
      <c r="I1" s="57"/>
    </row>
    <row r="2" spans="1:9" ht="18.75" x14ac:dyDescent="0.25">
      <c r="A2" s="57"/>
      <c r="B2" s="82" t="s">
        <v>31</v>
      </c>
      <c r="C2" s="82"/>
      <c r="D2" s="57"/>
      <c r="E2" s="57"/>
      <c r="F2" s="57"/>
      <c r="G2" s="57"/>
      <c r="H2" s="57"/>
      <c r="I2" s="57"/>
    </row>
    <row r="3" spans="1:9" x14ac:dyDescent="0.25">
      <c r="A3" s="57"/>
      <c r="B3" s="79" t="s">
        <v>4</v>
      </c>
      <c r="C3" s="57" t="s">
        <v>9</v>
      </c>
      <c r="D3" s="79" t="s">
        <v>5</v>
      </c>
      <c r="E3" s="79"/>
      <c r="F3" s="57" t="s">
        <v>8</v>
      </c>
      <c r="G3" s="57" t="s">
        <v>6</v>
      </c>
      <c r="H3" s="57" t="s">
        <v>13</v>
      </c>
      <c r="I3" s="57"/>
    </row>
    <row r="4" spans="1:9" ht="17.25" x14ac:dyDescent="0.25">
      <c r="A4" s="57"/>
      <c r="B4" s="79"/>
      <c r="C4" s="57" t="s">
        <v>2</v>
      </c>
      <c r="D4" s="79" t="s">
        <v>2</v>
      </c>
      <c r="E4" s="79"/>
      <c r="F4" s="57" t="s">
        <v>2</v>
      </c>
      <c r="G4" s="57" t="s">
        <v>1</v>
      </c>
      <c r="H4" s="57" t="s">
        <v>0</v>
      </c>
      <c r="I4" s="57"/>
    </row>
    <row r="5" spans="1:9" x14ac:dyDescent="0.25">
      <c r="A5" s="3"/>
      <c r="B5" s="57" t="s">
        <v>10</v>
      </c>
      <c r="C5" s="57">
        <v>0</v>
      </c>
      <c r="D5" s="57"/>
      <c r="E5" s="79">
        <f>C6-C5</f>
        <v>10</v>
      </c>
      <c r="F5" s="57"/>
      <c r="G5" s="57"/>
      <c r="H5" s="57"/>
      <c r="I5" s="57"/>
    </row>
    <row r="6" spans="1:9" x14ac:dyDescent="0.25">
      <c r="A6" s="57"/>
      <c r="B6" s="57">
        <v>1</v>
      </c>
      <c r="C6" s="57">
        <v>10</v>
      </c>
      <c r="D6" s="79">
        <f>C7-C6</f>
        <v>12</v>
      </c>
      <c r="E6" s="79"/>
      <c r="F6" s="57">
        <f>E5+D6/2</f>
        <v>16</v>
      </c>
      <c r="G6" s="57">
        <v>0.88</v>
      </c>
      <c r="H6" s="57">
        <f>G6*F6</f>
        <v>14.08</v>
      </c>
      <c r="I6" s="57"/>
    </row>
    <row r="7" spans="1:9" x14ac:dyDescent="0.25">
      <c r="A7" s="57"/>
      <c r="B7" s="57">
        <v>2</v>
      </c>
      <c r="C7" s="57">
        <v>22</v>
      </c>
      <c r="D7" s="79"/>
      <c r="E7" s="79">
        <f>C8-C7</f>
        <v>6</v>
      </c>
      <c r="F7" s="57">
        <f>D6/2+E7/2</f>
        <v>9</v>
      </c>
      <c r="G7" s="57">
        <v>1.64</v>
      </c>
      <c r="H7" s="57">
        <f t="shared" ref="H7:H11" si="0">G7*F7</f>
        <v>14.76</v>
      </c>
      <c r="I7" s="57"/>
    </row>
    <row r="8" spans="1:9" x14ac:dyDescent="0.25">
      <c r="A8" s="57"/>
      <c r="B8" s="57">
        <v>3</v>
      </c>
      <c r="C8" s="57">
        <v>28</v>
      </c>
      <c r="D8" s="79">
        <f>C9-C8</f>
        <v>4</v>
      </c>
      <c r="E8" s="79"/>
      <c r="F8" s="57">
        <f>E7/2+D8/2</f>
        <v>5</v>
      </c>
      <c r="G8" s="57">
        <v>1.71</v>
      </c>
      <c r="H8" s="57">
        <f t="shared" si="0"/>
        <v>8.5500000000000007</v>
      </c>
      <c r="I8" s="57"/>
    </row>
    <row r="9" spans="1:9" x14ac:dyDescent="0.25">
      <c r="A9" s="57"/>
      <c r="B9" s="57">
        <v>4</v>
      </c>
      <c r="C9" s="57">
        <v>32</v>
      </c>
      <c r="D9" s="79"/>
      <c r="E9" s="79">
        <f>C10-C9</f>
        <v>4</v>
      </c>
      <c r="F9" s="57">
        <f>D8/2+E9/2</f>
        <v>4</v>
      </c>
      <c r="G9" s="57">
        <v>2.14</v>
      </c>
      <c r="H9" s="57">
        <f t="shared" si="0"/>
        <v>8.56</v>
      </c>
      <c r="I9" s="57"/>
    </row>
    <row r="10" spans="1:9" x14ac:dyDescent="0.25">
      <c r="A10" s="57"/>
      <c r="B10" s="57">
        <v>5</v>
      </c>
      <c r="C10" s="57">
        <v>36</v>
      </c>
      <c r="D10" s="79">
        <f>C11-C10</f>
        <v>3</v>
      </c>
      <c r="E10" s="79"/>
      <c r="F10" s="57">
        <f>E9/2+D10/2</f>
        <v>3.5</v>
      </c>
      <c r="G10" s="57">
        <v>29.66</v>
      </c>
      <c r="H10" s="57">
        <f t="shared" si="0"/>
        <v>103.81</v>
      </c>
      <c r="I10" s="57"/>
    </row>
    <row r="11" spans="1:9" x14ac:dyDescent="0.25">
      <c r="A11" s="57"/>
      <c r="B11" s="57" t="s">
        <v>62</v>
      </c>
      <c r="C11" s="57">
        <v>39</v>
      </c>
      <c r="D11" s="79"/>
      <c r="E11" s="62"/>
      <c r="F11" s="57">
        <f>D10/2</f>
        <v>1.5</v>
      </c>
      <c r="G11" s="57">
        <v>26.99</v>
      </c>
      <c r="H11" s="57">
        <f t="shared" si="0"/>
        <v>40.484999999999999</v>
      </c>
      <c r="I11" s="57"/>
    </row>
    <row r="12" spans="1:9" ht="17.25" x14ac:dyDescent="0.25">
      <c r="A12" s="58"/>
      <c r="B12" s="58"/>
      <c r="C12" s="58"/>
      <c r="D12" s="63"/>
      <c r="E12" s="58"/>
      <c r="F12" s="58">
        <f>F11+F10+F9+F8+F7+F6</f>
        <v>39</v>
      </c>
      <c r="G12" s="5" t="s">
        <v>12</v>
      </c>
      <c r="H12" s="5">
        <f>SUM(H5:H11)</f>
        <v>190.245</v>
      </c>
      <c r="I12" s="5" t="s">
        <v>7</v>
      </c>
    </row>
    <row r="14" spans="1:9" ht="18.75" x14ac:dyDescent="0.3">
      <c r="A14" s="57"/>
      <c r="B14" s="41" t="s">
        <v>53</v>
      </c>
      <c r="C14" s="57"/>
      <c r="D14" s="57"/>
      <c r="E14" s="57"/>
      <c r="F14" s="57"/>
      <c r="G14" s="57"/>
      <c r="H14" s="57"/>
      <c r="I14" s="57"/>
    </row>
    <row r="15" spans="1:9" ht="18.75" x14ac:dyDescent="0.25">
      <c r="A15" s="57"/>
      <c r="B15" s="82" t="s">
        <v>63</v>
      </c>
      <c r="C15" s="82"/>
      <c r="D15" s="57"/>
      <c r="E15" s="57"/>
      <c r="F15" s="57"/>
      <c r="G15" s="57"/>
      <c r="H15" s="57"/>
      <c r="I15" s="57"/>
    </row>
    <row r="16" spans="1:9" x14ac:dyDescent="0.25">
      <c r="A16" s="57"/>
      <c r="B16" s="79" t="s">
        <v>4</v>
      </c>
      <c r="C16" s="57" t="s">
        <v>9</v>
      </c>
      <c r="D16" s="79" t="s">
        <v>5</v>
      </c>
      <c r="E16" s="79"/>
      <c r="F16" s="57" t="s">
        <v>8</v>
      </c>
      <c r="G16" s="57" t="s">
        <v>6</v>
      </c>
      <c r="H16" s="57" t="s">
        <v>13</v>
      </c>
      <c r="I16" s="57"/>
    </row>
    <row r="17" spans="1:9" ht="17.25" x14ac:dyDescent="0.25">
      <c r="A17" s="57"/>
      <c r="B17" s="79"/>
      <c r="C17" s="57" t="s">
        <v>2</v>
      </c>
      <c r="D17" s="79" t="s">
        <v>2</v>
      </c>
      <c r="E17" s="79"/>
      <c r="F17" s="57" t="s">
        <v>2</v>
      </c>
      <c r="G17" s="57" t="s">
        <v>1</v>
      </c>
      <c r="H17" s="57" t="s">
        <v>0</v>
      </c>
      <c r="I17" s="57"/>
    </row>
    <row r="18" spans="1:9" x14ac:dyDescent="0.25">
      <c r="A18" s="3"/>
      <c r="B18" s="57" t="s">
        <v>10</v>
      </c>
      <c r="C18" s="57">
        <v>0</v>
      </c>
      <c r="D18" s="57"/>
      <c r="E18" s="79">
        <f>C19-C18</f>
        <v>10</v>
      </c>
      <c r="F18" s="57"/>
      <c r="G18" s="57"/>
      <c r="H18" s="57"/>
      <c r="I18" s="57"/>
    </row>
    <row r="19" spans="1:9" x14ac:dyDescent="0.25">
      <c r="A19" s="57"/>
      <c r="B19" s="57">
        <v>1</v>
      </c>
      <c r="C19" s="57">
        <v>10</v>
      </c>
      <c r="D19" s="79">
        <f>C20-C19</f>
        <v>12</v>
      </c>
      <c r="E19" s="79"/>
      <c r="F19" s="57">
        <f>E18+D19/2</f>
        <v>16</v>
      </c>
      <c r="G19" s="57">
        <v>0.88</v>
      </c>
      <c r="H19" s="57">
        <f>G19*F19</f>
        <v>14.08</v>
      </c>
      <c r="I19" s="57"/>
    </row>
    <row r="20" spans="1:9" x14ac:dyDescent="0.25">
      <c r="A20" s="57"/>
      <c r="B20" s="57">
        <v>2</v>
      </c>
      <c r="C20" s="57">
        <v>22</v>
      </c>
      <c r="D20" s="79"/>
      <c r="E20" s="79">
        <f>C21-C20</f>
        <v>6</v>
      </c>
      <c r="F20" s="57">
        <f>D19/2+E20/2</f>
        <v>9</v>
      </c>
      <c r="G20" s="57">
        <v>1.64</v>
      </c>
      <c r="H20" s="57">
        <f t="shared" ref="H20:H24" si="1">G20*F20</f>
        <v>14.76</v>
      </c>
      <c r="I20" s="57"/>
    </row>
    <row r="21" spans="1:9" x14ac:dyDescent="0.25">
      <c r="A21" s="57"/>
      <c r="B21" s="57">
        <v>3</v>
      </c>
      <c r="C21" s="57">
        <v>28</v>
      </c>
      <c r="D21" s="79">
        <f>C22-C21</f>
        <v>4</v>
      </c>
      <c r="E21" s="79"/>
      <c r="F21" s="57">
        <f>E20/2+D21/2</f>
        <v>5</v>
      </c>
      <c r="G21" s="57">
        <v>1.71</v>
      </c>
      <c r="H21" s="57">
        <f t="shared" si="1"/>
        <v>8.5500000000000007</v>
      </c>
      <c r="I21" s="57"/>
    </row>
    <row r="22" spans="1:9" x14ac:dyDescent="0.25">
      <c r="A22" s="57"/>
      <c r="B22" s="57">
        <v>4</v>
      </c>
      <c r="C22" s="57">
        <v>32</v>
      </c>
      <c r="D22" s="79"/>
      <c r="E22" s="79">
        <f>C23-C22</f>
        <v>4</v>
      </c>
      <c r="F22" s="57">
        <f>D21/2+E22/2</f>
        <v>4</v>
      </c>
      <c r="G22" s="57">
        <v>2.14</v>
      </c>
      <c r="H22" s="57">
        <f t="shared" si="1"/>
        <v>8.56</v>
      </c>
      <c r="I22" s="57"/>
    </row>
    <row r="23" spans="1:9" x14ac:dyDescent="0.25">
      <c r="A23" s="57"/>
      <c r="B23" s="57">
        <v>5</v>
      </c>
      <c r="C23" s="57">
        <v>36</v>
      </c>
      <c r="D23" s="79">
        <f>C24-C23</f>
        <v>3</v>
      </c>
      <c r="E23" s="79"/>
      <c r="F23" s="57">
        <f>E22/2+D23/2</f>
        <v>3.5</v>
      </c>
      <c r="G23" s="57">
        <v>29.66</v>
      </c>
      <c r="H23" s="57">
        <f t="shared" si="1"/>
        <v>103.81</v>
      </c>
      <c r="I23" s="57"/>
    </row>
    <row r="24" spans="1:9" x14ac:dyDescent="0.25">
      <c r="A24" s="57"/>
      <c r="B24" s="57" t="s">
        <v>62</v>
      </c>
      <c r="C24" s="57">
        <v>39</v>
      </c>
      <c r="D24" s="79"/>
      <c r="E24" s="62"/>
      <c r="F24" s="57">
        <f>D23/2</f>
        <v>1.5</v>
      </c>
      <c r="G24" s="57">
        <v>26.99</v>
      </c>
      <c r="H24" s="57">
        <f t="shared" si="1"/>
        <v>40.484999999999999</v>
      </c>
      <c r="I24" s="57"/>
    </row>
    <row r="25" spans="1:9" ht="17.25" x14ac:dyDescent="0.25">
      <c r="A25" s="58"/>
      <c r="B25" s="58"/>
      <c r="C25" s="58"/>
      <c r="D25" s="63"/>
      <c r="E25" s="58"/>
      <c r="F25" s="58">
        <f>F24+F23+F22+F21+F20+F19</f>
        <v>39</v>
      </c>
      <c r="G25" s="5" t="s">
        <v>12</v>
      </c>
      <c r="H25" s="5">
        <f>SUM(H18:H24)</f>
        <v>190.245</v>
      </c>
      <c r="I25" s="5" t="s">
        <v>7</v>
      </c>
    </row>
    <row r="27" spans="1:9" ht="18.75" x14ac:dyDescent="0.3">
      <c r="A27" s="57"/>
      <c r="B27" s="41" t="s">
        <v>53</v>
      </c>
      <c r="C27" s="57"/>
      <c r="D27" s="57"/>
      <c r="E27" s="57"/>
      <c r="F27" s="57"/>
      <c r="G27" s="57"/>
      <c r="H27" s="57"/>
      <c r="I27" s="57"/>
    </row>
    <row r="28" spans="1:9" ht="18.75" x14ac:dyDescent="0.25">
      <c r="A28" s="57"/>
      <c r="B28" s="82" t="s">
        <v>64</v>
      </c>
      <c r="C28" s="82"/>
      <c r="D28" s="57"/>
      <c r="E28" s="57"/>
      <c r="F28" s="57"/>
      <c r="G28" s="57"/>
      <c r="H28" s="57"/>
      <c r="I28" s="57"/>
    </row>
    <row r="29" spans="1:9" x14ac:dyDescent="0.25">
      <c r="A29" s="57"/>
      <c r="B29" s="79" t="s">
        <v>4</v>
      </c>
      <c r="C29" s="57" t="s">
        <v>9</v>
      </c>
      <c r="D29" s="79" t="s">
        <v>5</v>
      </c>
      <c r="E29" s="79"/>
      <c r="F29" s="57" t="s">
        <v>8</v>
      </c>
      <c r="G29" s="57" t="s">
        <v>6</v>
      </c>
      <c r="H29" s="57" t="s">
        <v>13</v>
      </c>
      <c r="I29" s="57"/>
    </row>
    <row r="30" spans="1:9" ht="17.25" x14ac:dyDescent="0.25">
      <c r="A30" s="57"/>
      <c r="B30" s="79"/>
      <c r="C30" s="57" t="s">
        <v>2</v>
      </c>
      <c r="D30" s="79" t="s">
        <v>2</v>
      </c>
      <c r="E30" s="79"/>
      <c r="F30" s="57" t="s">
        <v>2</v>
      </c>
      <c r="G30" s="57" t="s">
        <v>1</v>
      </c>
      <c r="H30" s="57" t="s">
        <v>0</v>
      </c>
      <c r="I30" s="57"/>
    </row>
    <row r="31" spans="1:9" x14ac:dyDescent="0.25">
      <c r="A31" s="3"/>
      <c r="B31" s="57" t="s">
        <v>10</v>
      </c>
      <c r="C31" s="57">
        <v>0</v>
      </c>
      <c r="D31" s="57"/>
      <c r="E31" s="79">
        <f>C32-C31</f>
        <v>10</v>
      </c>
      <c r="F31" s="57"/>
      <c r="G31" s="57"/>
      <c r="H31" s="57"/>
      <c r="I31" s="57"/>
    </row>
    <row r="32" spans="1:9" x14ac:dyDescent="0.25">
      <c r="A32" s="57"/>
      <c r="B32" s="57">
        <v>1</v>
      </c>
      <c r="C32" s="57">
        <v>10</v>
      </c>
      <c r="D32" s="79">
        <f>C33-C32</f>
        <v>12</v>
      </c>
      <c r="E32" s="79"/>
      <c r="F32" s="57">
        <f>E31+D32/2</f>
        <v>16</v>
      </c>
      <c r="G32" s="57">
        <v>0.88</v>
      </c>
      <c r="H32" s="57">
        <f>G32*F32</f>
        <v>14.08</v>
      </c>
      <c r="I32" s="57"/>
    </row>
    <row r="33" spans="1:9" x14ac:dyDescent="0.25">
      <c r="A33" s="57"/>
      <c r="B33" s="57">
        <v>2</v>
      </c>
      <c r="C33" s="57">
        <v>22</v>
      </c>
      <c r="D33" s="79"/>
      <c r="E33" s="79">
        <f>C34-C33</f>
        <v>6</v>
      </c>
      <c r="F33" s="57">
        <f>D32/2+E33/2</f>
        <v>9</v>
      </c>
      <c r="G33" s="57">
        <v>1.64</v>
      </c>
      <c r="H33" s="57">
        <f t="shared" ref="H33:H37" si="2">G33*F33</f>
        <v>14.76</v>
      </c>
      <c r="I33" s="57"/>
    </row>
    <row r="34" spans="1:9" x14ac:dyDescent="0.25">
      <c r="A34" s="57"/>
      <c r="B34" s="57">
        <v>3</v>
      </c>
      <c r="C34" s="57">
        <v>28</v>
      </c>
      <c r="D34" s="79">
        <f>C35-C34</f>
        <v>4</v>
      </c>
      <c r="E34" s="79"/>
      <c r="F34" s="57">
        <f>E33/2+D34/2</f>
        <v>5</v>
      </c>
      <c r="G34" s="57">
        <v>1.71</v>
      </c>
      <c r="H34" s="57">
        <f t="shared" si="2"/>
        <v>8.5500000000000007</v>
      </c>
      <c r="I34" s="57"/>
    </row>
    <row r="35" spans="1:9" x14ac:dyDescent="0.25">
      <c r="A35" s="57"/>
      <c r="B35" s="57">
        <v>4</v>
      </c>
      <c r="C35" s="57">
        <v>32</v>
      </c>
      <c r="D35" s="79"/>
      <c r="E35" s="79">
        <f>C36-C35</f>
        <v>4</v>
      </c>
      <c r="F35" s="57">
        <f>D34/2+E35/2</f>
        <v>4</v>
      </c>
      <c r="G35" s="57">
        <v>2.14</v>
      </c>
      <c r="H35" s="57">
        <f t="shared" si="2"/>
        <v>8.56</v>
      </c>
      <c r="I35" s="57"/>
    </row>
    <row r="36" spans="1:9" x14ac:dyDescent="0.25">
      <c r="A36" s="57"/>
      <c r="B36" s="57">
        <v>5</v>
      </c>
      <c r="C36" s="57">
        <v>36</v>
      </c>
      <c r="D36" s="79">
        <f>C37-C36</f>
        <v>3</v>
      </c>
      <c r="E36" s="79"/>
      <c r="F36" s="57">
        <f>E35/2+D36/2</f>
        <v>3.5</v>
      </c>
      <c r="G36" s="57">
        <v>29.66</v>
      </c>
      <c r="H36" s="57">
        <f t="shared" si="2"/>
        <v>103.81</v>
      </c>
      <c r="I36" s="57"/>
    </row>
    <row r="37" spans="1:9" x14ac:dyDescent="0.25">
      <c r="A37" s="57"/>
      <c r="B37" s="57" t="s">
        <v>62</v>
      </c>
      <c r="C37" s="57">
        <v>39</v>
      </c>
      <c r="D37" s="79"/>
      <c r="E37" s="62"/>
      <c r="F37" s="57">
        <f>D36/2</f>
        <v>1.5</v>
      </c>
      <c r="G37" s="57">
        <v>26.99</v>
      </c>
      <c r="H37" s="57">
        <f t="shared" si="2"/>
        <v>40.484999999999999</v>
      </c>
      <c r="I37" s="57"/>
    </row>
    <row r="38" spans="1:9" ht="17.25" x14ac:dyDescent="0.25">
      <c r="A38" s="58"/>
      <c r="B38" s="58"/>
      <c r="C38" s="58"/>
      <c r="D38" s="63"/>
      <c r="E38" s="58"/>
      <c r="F38" s="58">
        <f>F37+F36+F35+F34+F33+F32</f>
        <v>39</v>
      </c>
      <c r="G38" s="5" t="s">
        <v>12</v>
      </c>
      <c r="H38" s="5">
        <f>SUM(H31:H37)</f>
        <v>190.245</v>
      </c>
      <c r="I38" s="5" t="s">
        <v>7</v>
      </c>
    </row>
    <row r="40" spans="1:9" ht="18.75" x14ac:dyDescent="0.3">
      <c r="A40" s="57"/>
      <c r="B40" s="41" t="s">
        <v>53</v>
      </c>
      <c r="C40" s="57"/>
      <c r="D40" s="57"/>
      <c r="E40" s="57"/>
      <c r="F40" s="57"/>
      <c r="G40" s="57"/>
      <c r="H40" s="57"/>
      <c r="I40" s="57"/>
    </row>
    <row r="41" spans="1:9" ht="18.75" x14ac:dyDescent="0.25">
      <c r="A41" s="57"/>
      <c r="B41" s="82" t="s">
        <v>65</v>
      </c>
      <c r="C41" s="82"/>
      <c r="D41" s="57"/>
      <c r="E41" s="57"/>
      <c r="F41" s="57"/>
      <c r="G41" s="57"/>
      <c r="H41" s="57"/>
      <c r="I41" s="57"/>
    </row>
    <row r="42" spans="1:9" x14ac:dyDescent="0.25">
      <c r="A42" s="57"/>
      <c r="B42" s="79" t="s">
        <v>4</v>
      </c>
      <c r="C42" s="57" t="s">
        <v>9</v>
      </c>
      <c r="D42" s="79" t="s">
        <v>5</v>
      </c>
      <c r="E42" s="79"/>
      <c r="F42" s="57" t="s">
        <v>8</v>
      </c>
      <c r="G42" s="57" t="s">
        <v>6</v>
      </c>
      <c r="H42" s="57" t="s">
        <v>13</v>
      </c>
      <c r="I42" s="57"/>
    </row>
    <row r="43" spans="1:9" ht="17.25" x14ac:dyDescent="0.25">
      <c r="A43" s="57"/>
      <c r="B43" s="79"/>
      <c r="C43" s="57" t="s">
        <v>2</v>
      </c>
      <c r="D43" s="79" t="s">
        <v>2</v>
      </c>
      <c r="E43" s="79"/>
      <c r="F43" s="57" t="s">
        <v>2</v>
      </c>
      <c r="G43" s="57" t="s">
        <v>1</v>
      </c>
      <c r="H43" s="57" t="s">
        <v>0</v>
      </c>
      <c r="I43" s="57"/>
    </row>
    <row r="44" spans="1:9" x14ac:dyDescent="0.25">
      <c r="A44" s="3"/>
      <c r="B44" s="57" t="s">
        <v>10</v>
      </c>
      <c r="C44" s="57">
        <v>0</v>
      </c>
      <c r="D44" s="57"/>
      <c r="E44" s="79">
        <f>C45-C44</f>
        <v>10</v>
      </c>
      <c r="F44" s="57"/>
      <c r="G44" s="57"/>
      <c r="H44" s="57"/>
      <c r="I44" s="57"/>
    </row>
    <row r="45" spans="1:9" x14ac:dyDescent="0.25">
      <c r="A45" s="57"/>
      <c r="B45" s="57">
        <v>1</v>
      </c>
      <c r="C45" s="57">
        <v>10</v>
      </c>
      <c r="D45" s="79">
        <f>C46-C45</f>
        <v>12</v>
      </c>
      <c r="E45" s="79"/>
      <c r="F45" s="57">
        <f>E44+D45/2</f>
        <v>16</v>
      </c>
      <c r="G45" s="57">
        <v>0.88</v>
      </c>
      <c r="H45" s="57">
        <f>G45*F45</f>
        <v>14.08</v>
      </c>
      <c r="I45" s="57"/>
    </row>
    <row r="46" spans="1:9" x14ac:dyDescent="0.25">
      <c r="A46" s="57"/>
      <c r="B46" s="57">
        <v>2</v>
      </c>
      <c r="C46" s="57">
        <v>22</v>
      </c>
      <c r="D46" s="79"/>
      <c r="E46" s="79">
        <f>C47-C46</f>
        <v>6</v>
      </c>
      <c r="F46" s="57">
        <f>D45/2+E46/2</f>
        <v>9</v>
      </c>
      <c r="G46" s="57">
        <v>1.64</v>
      </c>
      <c r="H46" s="57">
        <f t="shared" ref="H46:H50" si="3">G46*F46</f>
        <v>14.76</v>
      </c>
      <c r="I46" s="57"/>
    </row>
    <row r="47" spans="1:9" x14ac:dyDescent="0.25">
      <c r="A47" s="57"/>
      <c r="B47" s="57">
        <v>3</v>
      </c>
      <c r="C47" s="57">
        <v>28</v>
      </c>
      <c r="D47" s="79">
        <f>C48-C47</f>
        <v>4</v>
      </c>
      <c r="E47" s="79"/>
      <c r="F47" s="57">
        <f>E46/2+D47/2</f>
        <v>5</v>
      </c>
      <c r="G47" s="57">
        <v>1.71</v>
      </c>
      <c r="H47" s="57">
        <f t="shared" si="3"/>
        <v>8.5500000000000007</v>
      </c>
      <c r="I47" s="57"/>
    </row>
    <row r="48" spans="1:9" x14ac:dyDescent="0.25">
      <c r="A48" s="57"/>
      <c r="B48" s="57">
        <v>4</v>
      </c>
      <c r="C48" s="57">
        <v>32</v>
      </c>
      <c r="D48" s="79"/>
      <c r="E48" s="79">
        <f>C49-C48</f>
        <v>4</v>
      </c>
      <c r="F48" s="57">
        <f>D47/2+E48/2</f>
        <v>4</v>
      </c>
      <c r="G48" s="57">
        <v>2.14</v>
      </c>
      <c r="H48" s="57">
        <f t="shared" si="3"/>
        <v>8.56</v>
      </c>
      <c r="I48" s="57"/>
    </row>
    <row r="49" spans="1:9" x14ac:dyDescent="0.25">
      <c r="A49" s="57"/>
      <c r="B49" s="57">
        <v>5</v>
      </c>
      <c r="C49" s="57">
        <v>36</v>
      </c>
      <c r="D49" s="79">
        <f>C50-C49</f>
        <v>3</v>
      </c>
      <c r="E49" s="79"/>
      <c r="F49" s="57">
        <f>E48/2+D49/2</f>
        <v>3.5</v>
      </c>
      <c r="G49" s="57">
        <v>29.66</v>
      </c>
      <c r="H49" s="57">
        <f t="shared" si="3"/>
        <v>103.81</v>
      </c>
      <c r="I49" s="57"/>
    </row>
    <row r="50" spans="1:9" x14ac:dyDescent="0.25">
      <c r="A50" s="57"/>
      <c r="B50" s="57" t="s">
        <v>62</v>
      </c>
      <c r="C50" s="57">
        <v>39</v>
      </c>
      <c r="D50" s="79"/>
      <c r="E50" s="62"/>
      <c r="F50" s="57">
        <f>D49/2</f>
        <v>1.5</v>
      </c>
      <c r="G50" s="57">
        <v>26.99</v>
      </c>
      <c r="H50" s="57">
        <f t="shared" si="3"/>
        <v>40.484999999999999</v>
      </c>
      <c r="I50" s="57"/>
    </row>
    <row r="51" spans="1:9" ht="17.25" x14ac:dyDescent="0.25">
      <c r="A51" s="58"/>
      <c r="B51" s="58"/>
      <c r="C51" s="58"/>
      <c r="D51" s="63"/>
      <c r="E51" s="58"/>
      <c r="F51" s="58">
        <f>F50+F49+F48+F47+F46+F45</f>
        <v>39</v>
      </c>
      <c r="G51" s="5" t="s">
        <v>12</v>
      </c>
      <c r="H51" s="5">
        <f>SUM(H44:H50)</f>
        <v>190.245</v>
      </c>
      <c r="I51" s="5" t="s">
        <v>7</v>
      </c>
    </row>
    <row r="53" spans="1:9" ht="18.75" x14ac:dyDescent="0.3">
      <c r="A53" s="57"/>
      <c r="B53" s="41" t="s">
        <v>53</v>
      </c>
      <c r="C53" s="57"/>
      <c r="D53" s="57"/>
      <c r="E53" s="57"/>
      <c r="F53" s="57"/>
      <c r="G53" s="57"/>
      <c r="H53" s="57"/>
      <c r="I53" s="57"/>
    </row>
    <row r="54" spans="1:9" ht="18.75" x14ac:dyDescent="0.25">
      <c r="A54" s="57"/>
      <c r="B54" s="82" t="s">
        <v>66</v>
      </c>
      <c r="C54" s="82"/>
      <c r="D54" s="57"/>
      <c r="E54" s="57"/>
      <c r="F54" s="57"/>
      <c r="G54" s="57"/>
      <c r="H54" s="57"/>
      <c r="I54" s="57"/>
    </row>
    <row r="55" spans="1:9" x14ac:dyDescent="0.25">
      <c r="A55" s="57"/>
      <c r="B55" s="79" t="s">
        <v>4</v>
      </c>
      <c r="C55" s="57" t="s">
        <v>9</v>
      </c>
      <c r="D55" s="79" t="s">
        <v>5</v>
      </c>
      <c r="E55" s="79"/>
      <c r="F55" s="57" t="s">
        <v>8</v>
      </c>
      <c r="G55" s="57" t="s">
        <v>6</v>
      </c>
      <c r="H55" s="57" t="s">
        <v>13</v>
      </c>
      <c r="I55" s="57"/>
    </row>
    <row r="56" spans="1:9" ht="17.25" x14ac:dyDescent="0.25">
      <c r="A56" s="57"/>
      <c r="B56" s="79"/>
      <c r="C56" s="57" t="s">
        <v>2</v>
      </c>
      <c r="D56" s="79" t="s">
        <v>2</v>
      </c>
      <c r="E56" s="79"/>
      <c r="F56" s="57" t="s">
        <v>2</v>
      </c>
      <c r="G56" s="57" t="s">
        <v>1</v>
      </c>
      <c r="H56" s="57" t="s">
        <v>0</v>
      </c>
      <c r="I56" s="57"/>
    </row>
    <row r="57" spans="1:9" x14ac:dyDescent="0.25">
      <c r="A57" s="3"/>
      <c r="B57" s="57" t="s">
        <v>10</v>
      </c>
      <c r="C57" s="57">
        <v>0</v>
      </c>
      <c r="D57" s="57"/>
      <c r="E57" s="79">
        <f>C58-C57</f>
        <v>10</v>
      </c>
      <c r="F57" s="57"/>
      <c r="G57" s="57"/>
      <c r="H57" s="57"/>
      <c r="I57" s="57"/>
    </row>
    <row r="58" spans="1:9" x14ac:dyDescent="0.25">
      <c r="A58" s="57"/>
      <c r="B58" s="57">
        <v>1</v>
      </c>
      <c r="C58" s="57">
        <v>10</v>
      </c>
      <c r="D58" s="79">
        <f>C59-C58</f>
        <v>12</v>
      </c>
      <c r="E58" s="79"/>
      <c r="F58" s="57">
        <f>E57+D58/2</f>
        <v>16</v>
      </c>
      <c r="G58" s="57">
        <v>0.88</v>
      </c>
      <c r="H58" s="57">
        <f>G58*F58</f>
        <v>14.08</v>
      </c>
      <c r="I58" s="57"/>
    </row>
    <row r="59" spans="1:9" x14ac:dyDescent="0.25">
      <c r="A59" s="57"/>
      <c r="B59" s="57">
        <v>2</v>
      </c>
      <c r="C59" s="57">
        <v>22</v>
      </c>
      <c r="D59" s="79"/>
      <c r="E59" s="79">
        <f>C60-C59</f>
        <v>6</v>
      </c>
      <c r="F59" s="57">
        <f>D58/2+E59/2</f>
        <v>9</v>
      </c>
      <c r="G59" s="57">
        <v>1.64</v>
      </c>
      <c r="H59" s="57">
        <f t="shared" ref="H59:H63" si="4">G59*F59</f>
        <v>14.76</v>
      </c>
      <c r="I59" s="57"/>
    </row>
    <row r="60" spans="1:9" x14ac:dyDescent="0.25">
      <c r="A60" s="57"/>
      <c r="B60" s="57">
        <v>3</v>
      </c>
      <c r="C60" s="57">
        <v>28</v>
      </c>
      <c r="D60" s="79">
        <f>C61-C60</f>
        <v>4</v>
      </c>
      <c r="E60" s="79"/>
      <c r="F60" s="57">
        <f>E59/2+D60/2</f>
        <v>5</v>
      </c>
      <c r="G60" s="57">
        <v>1.71</v>
      </c>
      <c r="H60" s="57">
        <f t="shared" si="4"/>
        <v>8.5500000000000007</v>
      </c>
      <c r="I60" s="57"/>
    </row>
    <row r="61" spans="1:9" x14ac:dyDescent="0.25">
      <c r="A61" s="57"/>
      <c r="B61" s="57">
        <v>4</v>
      </c>
      <c r="C61" s="57">
        <v>32</v>
      </c>
      <c r="D61" s="79"/>
      <c r="E61" s="79">
        <f>C62-C61</f>
        <v>4</v>
      </c>
      <c r="F61" s="57">
        <f>D60/2+E61/2</f>
        <v>4</v>
      </c>
      <c r="G61" s="57">
        <v>2.14</v>
      </c>
      <c r="H61" s="57">
        <f t="shared" si="4"/>
        <v>8.56</v>
      </c>
      <c r="I61" s="57"/>
    </row>
    <row r="62" spans="1:9" x14ac:dyDescent="0.25">
      <c r="A62" s="57"/>
      <c r="B62" s="57">
        <v>5</v>
      </c>
      <c r="C62" s="57">
        <v>36</v>
      </c>
      <c r="D62" s="79">
        <f>C63-C62</f>
        <v>3</v>
      </c>
      <c r="E62" s="79"/>
      <c r="F62" s="57">
        <f>E61/2+D62/2</f>
        <v>3.5</v>
      </c>
      <c r="G62" s="57">
        <v>29.66</v>
      </c>
      <c r="H62" s="57">
        <f t="shared" si="4"/>
        <v>103.81</v>
      </c>
      <c r="I62" s="57"/>
    </row>
    <row r="63" spans="1:9" x14ac:dyDescent="0.25">
      <c r="A63" s="57"/>
      <c r="B63" s="57" t="s">
        <v>62</v>
      </c>
      <c r="C63" s="57">
        <v>39</v>
      </c>
      <c r="D63" s="79"/>
      <c r="E63" s="62"/>
      <c r="F63" s="57">
        <f>D62/2</f>
        <v>1.5</v>
      </c>
      <c r="G63" s="57">
        <v>26.99</v>
      </c>
      <c r="H63" s="57">
        <f t="shared" si="4"/>
        <v>40.484999999999999</v>
      </c>
      <c r="I63" s="57"/>
    </row>
    <row r="64" spans="1:9" ht="17.25" x14ac:dyDescent="0.25">
      <c r="A64" s="58"/>
      <c r="B64" s="58"/>
      <c r="C64" s="58"/>
      <c r="D64" s="63"/>
      <c r="E64" s="58"/>
      <c r="F64" s="58">
        <f>F63+F62+F61+F60+F59+F58</f>
        <v>39</v>
      </c>
      <c r="G64" s="5" t="s">
        <v>12</v>
      </c>
      <c r="H64" s="5">
        <f>SUM(H57:H63)</f>
        <v>190.245</v>
      </c>
      <c r="I64" s="5" t="s">
        <v>7</v>
      </c>
    </row>
    <row r="67" spans="1:9" ht="18.75" x14ac:dyDescent="0.3">
      <c r="A67" s="57"/>
      <c r="B67" s="41" t="s">
        <v>53</v>
      </c>
      <c r="C67" s="57"/>
      <c r="D67" s="57"/>
      <c r="E67" s="57"/>
      <c r="F67" s="57"/>
      <c r="G67" s="57"/>
      <c r="H67" s="57"/>
      <c r="I67" s="57"/>
    </row>
    <row r="68" spans="1:9" ht="18.75" x14ac:dyDescent="0.25">
      <c r="A68" s="57"/>
      <c r="B68" s="82" t="s">
        <v>67</v>
      </c>
      <c r="C68" s="82"/>
      <c r="D68" s="57"/>
      <c r="E68" s="57"/>
      <c r="F68" s="57"/>
      <c r="G68" s="57"/>
      <c r="H68" s="57"/>
      <c r="I68" s="57"/>
    </row>
    <row r="69" spans="1:9" x14ac:dyDescent="0.25">
      <c r="A69" s="57"/>
      <c r="B69" s="79" t="s">
        <v>4</v>
      </c>
      <c r="C69" s="57" t="s">
        <v>9</v>
      </c>
      <c r="D69" s="79" t="s">
        <v>5</v>
      </c>
      <c r="E69" s="79"/>
      <c r="F69" s="57" t="s">
        <v>8</v>
      </c>
      <c r="G69" s="57" t="s">
        <v>6</v>
      </c>
      <c r="H69" s="57" t="s">
        <v>13</v>
      </c>
      <c r="I69" s="57"/>
    </row>
    <row r="70" spans="1:9" ht="17.25" x14ac:dyDescent="0.25">
      <c r="A70" s="57"/>
      <c r="B70" s="79"/>
      <c r="C70" s="57" t="s">
        <v>2</v>
      </c>
      <c r="D70" s="79" t="s">
        <v>2</v>
      </c>
      <c r="E70" s="79"/>
      <c r="F70" s="57" t="s">
        <v>2</v>
      </c>
      <c r="G70" s="57" t="s">
        <v>1</v>
      </c>
      <c r="H70" s="57" t="s">
        <v>0</v>
      </c>
      <c r="I70" s="57"/>
    </row>
    <row r="71" spans="1:9" x14ac:dyDescent="0.25">
      <c r="A71" s="3"/>
      <c r="B71" s="57" t="s">
        <v>10</v>
      </c>
      <c r="C71" s="57">
        <v>0</v>
      </c>
      <c r="D71" s="57"/>
      <c r="E71" s="79">
        <f>C72-C71</f>
        <v>10</v>
      </c>
      <c r="F71" s="57"/>
      <c r="G71" s="57"/>
      <c r="H71" s="57"/>
      <c r="I71" s="57"/>
    </row>
    <row r="72" spans="1:9" x14ac:dyDescent="0.25">
      <c r="A72" s="57"/>
      <c r="B72" s="57">
        <v>1</v>
      </c>
      <c r="C72" s="57">
        <v>10</v>
      </c>
      <c r="D72" s="79">
        <f>C73-C72</f>
        <v>12</v>
      </c>
      <c r="E72" s="79"/>
      <c r="F72" s="57">
        <f>E71+D72/2</f>
        <v>16</v>
      </c>
      <c r="G72" s="57">
        <v>0.88</v>
      </c>
      <c r="H72" s="57">
        <f>G72*F72</f>
        <v>14.08</v>
      </c>
      <c r="I72" s="57"/>
    </row>
    <row r="73" spans="1:9" x14ac:dyDescent="0.25">
      <c r="A73" s="57"/>
      <c r="B73" s="57">
        <v>2</v>
      </c>
      <c r="C73" s="57">
        <v>22</v>
      </c>
      <c r="D73" s="79"/>
      <c r="E73" s="79">
        <f>C74-C73</f>
        <v>6</v>
      </c>
      <c r="F73" s="57">
        <f>D72/2+E73/2</f>
        <v>9</v>
      </c>
      <c r="G73" s="57">
        <v>1.64</v>
      </c>
      <c r="H73" s="57">
        <f t="shared" ref="H73:H77" si="5">G73*F73</f>
        <v>14.76</v>
      </c>
      <c r="I73" s="57"/>
    </row>
    <row r="74" spans="1:9" x14ac:dyDescent="0.25">
      <c r="A74" s="57"/>
      <c r="B74" s="57">
        <v>3</v>
      </c>
      <c r="C74" s="57">
        <v>28</v>
      </c>
      <c r="D74" s="79">
        <f>C75-C74</f>
        <v>4</v>
      </c>
      <c r="E74" s="79"/>
      <c r="F74" s="57">
        <f>E73/2+D74/2</f>
        <v>5</v>
      </c>
      <c r="G74" s="57">
        <v>1.71</v>
      </c>
      <c r="H74" s="57">
        <f t="shared" si="5"/>
        <v>8.5500000000000007</v>
      </c>
      <c r="I74" s="57"/>
    </row>
    <row r="75" spans="1:9" x14ac:dyDescent="0.25">
      <c r="A75" s="57"/>
      <c r="B75" s="57">
        <v>4</v>
      </c>
      <c r="C75" s="57">
        <v>32</v>
      </c>
      <c r="D75" s="79"/>
      <c r="E75" s="79">
        <f>C76-C75</f>
        <v>4</v>
      </c>
      <c r="F75" s="57">
        <f>D74/2+E75/2</f>
        <v>4</v>
      </c>
      <c r="G75" s="57">
        <v>2.14</v>
      </c>
      <c r="H75" s="57">
        <f t="shared" si="5"/>
        <v>8.56</v>
      </c>
      <c r="I75" s="57"/>
    </row>
    <row r="76" spans="1:9" x14ac:dyDescent="0.25">
      <c r="A76" s="57"/>
      <c r="B76" s="57">
        <v>5</v>
      </c>
      <c r="C76" s="57">
        <v>36</v>
      </c>
      <c r="D76" s="79">
        <f>C77-C76</f>
        <v>3</v>
      </c>
      <c r="E76" s="79"/>
      <c r="F76" s="57">
        <f>E75/2+D76/2</f>
        <v>3.5</v>
      </c>
      <c r="G76" s="57">
        <v>29.66</v>
      </c>
      <c r="H76" s="57">
        <f t="shared" si="5"/>
        <v>103.81</v>
      </c>
      <c r="I76" s="57"/>
    </row>
    <row r="77" spans="1:9" x14ac:dyDescent="0.25">
      <c r="A77" s="57"/>
      <c r="B77" s="57" t="s">
        <v>62</v>
      </c>
      <c r="C77" s="57">
        <v>39</v>
      </c>
      <c r="D77" s="79"/>
      <c r="E77" s="62"/>
      <c r="F77" s="57">
        <f>D76/2</f>
        <v>1.5</v>
      </c>
      <c r="G77" s="57">
        <v>26.99</v>
      </c>
      <c r="H77" s="57">
        <f t="shared" si="5"/>
        <v>40.484999999999999</v>
      </c>
      <c r="I77" s="57"/>
    </row>
    <row r="78" spans="1:9" ht="17.25" x14ac:dyDescent="0.25">
      <c r="A78" s="58"/>
      <c r="B78" s="58"/>
      <c r="C78" s="58"/>
      <c r="D78" s="63"/>
      <c r="E78" s="58"/>
      <c r="F78" s="58">
        <f>F77+F76+F75+F74+F73+F72</f>
        <v>39</v>
      </c>
      <c r="G78" s="5" t="s">
        <v>12</v>
      </c>
      <c r="H78" s="5">
        <f>SUM(H71:H77)</f>
        <v>190.245</v>
      </c>
      <c r="I78" s="5" t="s">
        <v>7</v>
      </c>
    </row>
    <row r="80" spans="1:9" ht="18.75" x14ac:dyDescent="0.3">
      <c r="A80" s="57"/>
      <c r="B80" s="41" t="s">
        <v>53</v>
      </c>
      <c r="C80" s="57"/>
      <c r="D80" s="57"/>
      <c r="E80" s="57"/>
      <c r="F80" s="57"/>
      <c r="G80" s="57"/>
      <c r="H80" s="57"/>
      <c r="I80" s="57"/>
    </row>
    <row r="81" spans="1:9" ht="18.75" x14ac:dyDescent="0.25">
      <c r="A81" s="57"/>
      <c r="B81" s="82" t="s">
        <v>68</v>
      </c>
      <c r="C81" s="82"/>
      <c r="D81" s="57"/>
      <c r="E81" s="57"/>
      <c r="F81" s="57"/>
      <c r="G81" s="57"/>
      <c r="H81" s="57"/>
      <c r="I81" s="57"/>
    </row>
    <row r="82" spans="1:9" x14ac:dyDescent="0.25">
      <c r="A82" s="57"/>
      <c r="B82" s="79" t="s">
        <v>4</v>
      </c>
      <c r="C82" s="57" t="s">
        <v>9</v>
      </c>
      <c r="D82" s="79" t="s">
        <v>5</v>
      </c>
      <c r="E82" s="79"/>
      <c r="F82" s="57" t="s">
        <v>8</v>
      </c>
      <c r="G82" s="57" t="s">
        <v>6</v>
      </c>
      <c r="H82" s="57" t="s">
        <v>13</v>
      </c>
      <c r="I82" s="57"/>
    </row>
    <row r="83" spans="1:9" ht="17.25" x14ac:dyDescent="0.25">
      <c r="A83" s="57"/>
      <c r="B83" s="79"/>
      <c r="C83" s="57" t="s">
        <v>2</v>
      </c>
      <c r="D83" s="79" t="s">
        <v>2</v>
      </c>
      <c r="E83" s="79"/>
      <c r="F83" s="57" t="s">
        <v>2</v>
      </c>
      <c r="G83" s="57" t="s">
        <v>1</v>
      </c>
      <c r="H83" s="57" t="s">
        <v>0</v>
      </c>
      <c r="I83" s="57"/>
    </row>
    <row r="84" spans="1:9" x14ac:dyDescent="0.25">
      <c r="A84" s="3"/>
      <c r="B84" s="57" t="s">
        <v>10</v>
      </c>
      <c r="C84" s="57">
        <v>0</v>
      </c>
      <c r="D84" s="57"/>
      <c r="E84" s="79">
        <f>C85-C84</f>
        <v>10</v>
      </c>
      <c r="F84" s="57"/>
      <c r="G84" s="57"/>
      <c r="H84" s="57"/>
      <c r="I84" s="57"/>
    </row>
    <row r="85" spans="1:9" x14ac:dyDescent="0.25">
      <c r="A85" s="57"/>
      <c r="B85" s="57">
        <v>1</v>
      </c>
      <c r="C85" s="57">
        <v>10</v>
      </c>
      <c r="D85" s="79">
        <f>C86-C85</f>
        <v>12</v>
      </c>
      <c r="E85" s="79"/>
      <c r="F85" s="57">
        <f>E84+D85/2</f>
        <v>16</v>
      </c>
      <c r="G85" s="57">
        <v>0.88</v>
      </c>
      <c r="H85" s="57">
        <f>G85*F85</f>
        <v>14.08</v>
      </c>
      <c r="I85" s="57"/>
    </row>
    <row r="86" spans="1:9" x14ac:dyDescent="0.25">
      <c r="A86" s="57"/>
      <c r="B86" s="57">
        <v>2</v>
      </c>
      <c r="C86" s="57">
        <v>22</v>
      </c>
      <c r="D86" s="79"/>
      <c r="E86" s="79">
        <f>C87-C86</f>
        <v>6</v>
      </c>
      <c r="F86" s="57">
        <f>D85/2+E86/2</f>
        <v>9</v>
      </c>
      <c r="G86" s="57">
        <v>1.64</v>
      </c>
      <c r="H86" s="57">
        <f t="shared" ref="H86:H90" si="6">G86*F86</f>
        <v>14.76</v>
      </c>
      <c r="I86" s="57"/>
    </row>
    <row r="87" spans="1:9" x14ac:dyDescent="0.25">
      <c r="A87" s="57"/>
      <c r="B87" s="57">
        <v>3</v>
      </c>
      <c r="C87" s="57">
        <v>28</v>
      </c>
      <c r="D87" s="79">
        <f>C88-C87</f>
        <v>4</v>
      </c>
      <c r="E87" s="79"/>
      <c r="F87" s="57">
        <f>E86/2+D87/2</f>
        <v>5</v>
      </c>
      <c r="G87" s="57">
        <v>1.71</v>
      </c>
      <c r="H87" s="57">
        <f t="shared" si="6"/>
        <v>8.5500000000000007</v>
      </c>
      <c r="I87" s="57"/>
    </row>
    <row r="88" spans="1:9" x14ac:dyDescent="0.25">
      <c r="A88" s="57"/>
      <c r="B88" s="57">
        <v>4</v>
      </c>
      <c r="C88" s="57">
        <v>32</v>
      </c>
      <c r="D88" s="79"/>
      <c r="E88" s="79">
        <f>C89-C88</f>
        <v>4</v>
      </c>
      <c r="F88" s="57">
        <f>D87/2+E88/2</f>
        <v>4</v>
      </c>
      <c r="G88" s="57">
        <v>2.14</v>
      </c>
      <c r="H88" s="57">
        <f t="shared" si="6"/>
        <v>8.56</v>
      </c>
      <c r="I88" s="57"/>
    </row>
    <row r="89" spans="1:9" x14ac:dyDescent="0.25">
      <c r="A89" s="57"/>
      <c r="B89" s="57">
        <v>5</v>
      </c>
      <c r="C89" s="57">
        <v>36</v>
      </c>
      <c r="D89" s="79">
        <f>C90-C89</f>
        <v>3</v>
      </c>
      <c r="E89" s="79"/>
      <c r="F89" s="57">
        <f>E88/2+D89/2</f>
        <v>3.5</v>
      </c>
      <c r="G89" s="57">
        <v>29.66</v>
      </c>
      <c r="H89" s="57">
        <f t="shared" si="6"/>
        <v>103.81</v>
      </c>
      <c r="I89" s="57"/>
    </row>
    <row r="90" spans="1:9" x14ac:dyDescent="0.25">
      <c r="A90" s="57"/>
      <c r="B90" s="57" t="s">
        <v>62</v>
      </c>
      <c r="C90" s="57">
        <v>39</v>
      </c>
      <c r="D90" s="79"/>
      <c r="E90" s="62"/>
      <c r="F90" s="57">
        <f>D89/2</f>
        <v>1.5</v>
      </c>
      <c r="G90" s="57">
        <v>26.99</v>
      </c>
      <c r="H90" s="57">
        <f t="shared" si="6"/>
        <v>40.484999999999999</v>
      </c>
      <c r="I90" s="57"/>
    </row>
    <row r="91" spans="1:9" ht="17.25" x14ac:dyDescent="0.25">
      <c r="A91" s="58"/>
      <c r="B91" s="58"/>
      <c r="C91" s="58"/>
      <c r="D91" s="63"/>
      <c r="E91" s="58"/>
      <c r="F91" s="58">
        <f>F90+F89+F88+F87+F86+F85</f>
        <v>39</v>
      </c>
      <c r="G91" s="5" t="s">
        <v>12</v>
      </c>
      <c r="H91" s="5">
        <f>SUM(H84:H90)</f>
        <v>190.245</v>
      </c>
      <c r="I91" s="5" t="s">
        <v>7</v>
      </c>
    </row>
    <row r="93" spans="1:9" ht="18.75" x14ac:dyDescent="0.3">
      <c r="A93" s="57"/>
      <c r="B93" s="41" t="s">
        <v>53</v>
      </c>
      <c r="C93" s="57"/>
      <c r="D93" s="57"/>
      <c r="E93" s="57"/>
      <c r="F93" s="57"/>
      <c r="G93" s="57"/>
      <c r="H93" s="57"/>
      <c r="I93" s="57"/>
    </row>
    <row r="94" spans="1:9" ht="18.75" x14ac:dyDescent="0.25">
      <c r="A94" s="57"/>
      <c r="B94" s="82" t="s">
        <v>66</v>
      </c>
      <c r="C94" s="82"/>
      <c r="D94" s="57"/>
      <c r="E94" s="57"/>
      <c r="F94" s="57"/>
      <c r="G94" s="57"/>
      <c r="H94" s="57"/>
      <c r="I94" s="57"/>
    </row>
    <row r="95" spans="1:9" x14ac:dyDescent="0.25">
      <c r="A95" s="57"/>
      <c r="B95" s="79" t="s">
        <v>4</v>
      </c>
      <c r="C95" s="57" t="s">
        <v>9</v>
      </c>
      <c r="D95" s="79" t="s">
        <v>5</v>
      </c>
      <c r="E95" s="79"/>
      <c r="F95" s="57" t="s">
        <v>8</v>
      </c>
      <c r="G95" s="57" t="s">
        <v>6</v>
      </c>
      <c r="H95" s="57" t="s">
        <v>13</v>
      </c>
      <c r="I95" s="57"/>
    </row>
    <row r="96" spans="1:9" ht="17.25" x14ac:dyDescent="0.25">
      <c r="A96" s="57"/>
      <c r="B96" s="79"/>
      <c r="C96" s="57" t="s">
        <v>2</v>
      </c>
      <c r="D96" s="79" t="s">
        <v>2</v>
      </c>
      <c r="E96" s="79"/>
      <c r="F96" s="57" t="s">
        <v>2</v>
      </c>
      <c r="G96" s="57" t="s">
        <v>1</v>
      </c>
      <c r="H96" s="57" t="s">
        <v>0</v>
      </c>
      <c r="I96" s="57"/>
    </row>
    <row r="97" spans="1:9" x14ac:dyDescent="0.25">
      <c r="A97" s="3"/>
      <c r="B97" s="57" t="s">
        <v>10</v>
      </c>
      <c r="C97" s="57">
        <v>0</v>
      </c>
      <c r="D97" s="57"/>
      <c r="E97" s="79">
        <f>C98-C97</f>
        <v>10</v>
      </c>
      <c r="F97" s="57"/>
      <c r="G97" s="57"/>
      <c r="H97" s="57"/>
      <c r="I97" s="57"/>
    </row>
    <row r="98" spans="1:9" x14ac:dyDescent="0.25">
      <c r="A98" s="57"/>
      <c r="B98" s="57">
        <v>1</v>
      </c>
      <c r="C98" s="57">
        <v>10</v>
      </c>
      <c r="D98" s="79">
        <f>C99-C98</f>
        <v>12</v>
      </c>
      <c r="E98" s="79"/>
      <c r="F98" s="57">
        <f>E97+D98/2</f>
        <v>16</v>
      </c>
      <c r="G98" s="57">
        <v>0.88</v>
      </c>
      <c r="H98" s="57">
        <f>G98*F98</f>
        <v>14.08</v>
      </c>
      <c r="I98" s="57"/>
    </row>
    <row r="99" spans="1:9" x14ac:dyDescent="0.25">
      <c r="A99" s="57"/>
      <c r="B99" s="57">
        <v>2</v>
      </c>
      <c r="C99" s="57">
        <v>22</v>
      </c>
      <c r="D99" s="79"/>
      <c r="E99" s="79">
        <f>C100-C99</f>
        <v>6</v>
      </c>
      <c r="F99" s="57">
        <f>D98/2+E99/2</f>
        <v>9</v>
      </c>
      <c r="G99" s="57">
        <v>1.64</v>
      </c>
      <c r="H99" s="57">
        <f t="shared" ref="H99:H103" si="7">G99*F99</f>
        <v>14.76</v>
      </c>
      <c r="I99" s="57"/>
    </row>
    <row r="100" spans="1:9" x14ac:dyDescent="0.25">
      <c r="A100" s="57"/>
      <c r="B100" s="57">
        <v>3</v>
      </c>
      <c r="C100" s="57">
        <v>28</v>
      </c>
      <c r="D100" s="79">
        <f>C101-C100</f>
        <v>4</v>
      </c>
      <c r="E100" s="79"/>
      <c r="F100" s="57">
        <f>E99/2+D100/2</f>
        <v>5</v>
      </c>
      <c r="G100" s="57">
        <v>1.71</v>
      </c>
      <c r="H100" s="57">
        <f t="shared" si="7"/>
        <v>8.5500000000000007</v>
      </c>
      <c r="I100" s="57"/>
    </row>
    <row r="101" spans="1:9" x14ac:dyDescent="0.25">
      <c r="A101" s="57"/>
      <c r="B101" s="57">
        <v>4</v>
      </c>
      <c r="C101" s="57">
        <v>32</v>
      </c>
      <c r="D101" s="79"/>
      <c r="E101" s="79">
        <f>C102-C101</f>
        <v>4</v>
      </c>
      <c r="F101" s="57">
        <f>D100/2+E101/2</f>
        <v>4</v>
      </c>
      <c r="G101" s="57">
        <v>2.14</v>
      </c>
      <c r="H101" s="57">
        <f t="shared" si="7"/>
        <v>8.56</v>
      </c>
      <c r="I101" s="57"/>
    </row>
    <row r="102" spans="1:9" x14ac:dyDescent="0.25">
      <c r="A102" s="57"/>
      <c r="B102" s="57">
        <v>5</v>
      </c>
      <c r="C102" s="57">
        <v>36</v>
      </c>
      <c r="D102" s="79">
        <f>C103-C102</f>
        <v>3</v>
      </c>
      <c r="E102" s="79"/>
      <c r="F102" s="57">
        <f>E101/2+D102/2</f>
        <v>3.5</v>
      </c>
      <c r="G102" s="57">
        <v>29.66</v>
      </c>
      <c r="H102" s="57">
        <f t="shared" si="7"/>
        <v>103.81</v>
      </c>
      <c r="I102" s="57"/>
    </row>
    <row r="103" spans="1:9" x14ac:dyDescent="0.25">
      <c r="A103" s="57"/>
      <c r="B103" s="57" t="s">
        <v>62</v>
      </c>
      <c r="C103" s="57">
        <v>39</v>
      </c>
      <c r="D103" s="79"/>
      <c r="E103" s="62"/>
      <c r="F103" s="57">
        <f>D102/2</f>
        <v>1.5</v>
      </c>
      <c r="G103" s="57">
        <v>26.99</v>
      </c>
      <c r="H103" s="57">
        <f t="shared" si="7"/>
        <v>40.484999999999999</v>
      </c>
      <c r="I103" s="57"/>
    </row>
    <row r="104" spans="1:9" ht="17.25" x14ac:dyDescent="0.25">
      <c r="A104" s="58"/>
      <c r="B104" s="58"/>
      <c r="C104" s="58"/>
      <c r="D104" s="63"/>
      <c r="E104" s="58"/>
      <c r="F104" s="58">
        <f>F103+F102+F101+F100+F99+F98</f>
        <v>39</v>
      </c>
      <c r="G104" s="5" t="s">
        <v>12</v>
      </c>
      <c r="H104" s="5">
        <f>SUM(H97:H103)</f>
        <v>190.245</v>
      </c>
      <c r="I104" s="5" t="s">
        <v>7</v>
      </c>
    </row>
    <row r="106" spans="1:9" ht="18.75" x14ac:dyDescent="0.3">
      <c r="A106" s="57"/>
      <c r="B106" s="41" t="s">
        <v>53</v>
      </c>
      <c r="C106" s="57"/>
      <c r="D106" s="57"/>
      <c r="E106" s="57"/>
      <c r="F106" s="57"/>
      <c r="G106" s="57"/>
      <c r="H106" s="57"/>
      <c r="I106" s="57"/>
    </row>
    <row r="107" spans="1:9" ht="18.75" x14ac:dyDescent="0.25">
      <c r="A107" s="57"/>
      <c r="B107" s="82" t="s">
        <v>66</v>
      </c>
      <c r="C107" s="82"/>
      <c r="D107" s="57"/>
      <c r="E107" s="57"/>
      <c r="F107" s="57"/>
      <c r="G107" s="57"/>
      <c r="H107" s="57"/>
      <c r="I107" s="57"/>
    </row>
    <row r="108" spans="1:9" x14ac:dyDescent="0.25">
      <c r="A108" s="57"/>
      <c r="B108" s="79" t="s">
        <v>4</v>
      </c>
      <c r="C108" s="57" t="s">
        <v>9</v>
      </c>
      <c r="D108" s="79" t="s">
        <v>5</v>
      </c>
      <c r="E108" s="79"/>
      <c r="F108" s="57" t="s">
        <v>8</v>
      </c>
      <c r="G108" s="57" t="s">
        <v>6</v>
      </c>
      <c r="H108" s="57" t="s">
        <v>13</v>
      </c>
      <c r="I108" s="57"/>
    </row>
    <row r="109" spans="1:9" ht="17.25" x14ac:dyDescent="0.25">
      <c r="A109" s="57"/>
      <c r="B109" s="79"/>
      <c r="C109" s="57" t="s">
        <v>2</v>
      </c>
      <c r="D109" s="79" t="s">
        <v>2</v>
      </c>
      <c r="E109" s="79"/>
      <c r="F109" s="57" t="s">
        <v>2</v>
      </c>
      <c r="G109" s="57" t="s">
        <v>1</v>
      </c>
      <c r="H109" s="57" t="s">
        <v>0</v>
      </c>
      <c r="I109" s="57"/>
    </row>
    <row r="110" spans="1:9" x14ac:dyDescent="0.25">
      <c r="A110" s="3"/>
      <c r="B110" s="57" t="s">
        <v>10</v>
      </c>
      <c r="C110" s="57">
        <v>0</v>
      </c>
      <c r="D110" s="57"/>
      <c r="E110" s="79">
        <f>C111-C110</f>
        <v>10</v>
      </c>
      <c r="F110" s="57"/>
      <c r="G110" s="57"/>
      <c r="H110" s="57"/>
      <c r="I110" s="57"/>
    </row>
    <row r="111" spans="1:9" x14ac:dyDescent="0.25">
      <c r="A111" s="57"/>
      <c r="B111" s="57">
        <v>1</v>
      </c>
      <c r="C111" s="57">
        <v>10</v>
      </c>
      <c r="D111" s="79">
        <f>C112-C111</f>
        <v>12</v>
      </c>
      <c r="E111" s="79"/>
      <c r="F111" s="57">
        <f>E110+D111/2</f>
        <v>16</v>
      </c>
      <c r="G111" s="57">
        <v>0.88</v>
      </c>
      <c r="H111" s="57">
        <f>G111*F111</f>
        <v>14.08</v>
      </c>
      <c r="I111" s="57"/>
    </row>
    <row r="112" spans="1:9" x14ac:dyDescent="0.25">
      <c r="A112" s="57"/>
      <c r="B112" s="57">
        <v>2</v>
      </c>
      <c r="C112" s="57">
        <v>22</v>
      </c>
      <c r="D112" s="79"/>
      <c r="E112" s="79">
        <f>C113-C112</f>
        <v>6</v>
      </c>
      <c r="F112" s="57">
        <f>D111/2+E112/2</f>
        <v>9</v>
      </c>
      <c r="G112" s="57">
        <v>1.64</v>
      </c>
      <c r="H112" s="57">
        <f t="shared" ref="H112:H116" si="8">G112*F112</f>
        <v>14.76</v>
      </c>
      <c r="I112" s="57"/>
    </row>
    <row r="113" spans="1:9" x14ac:dyDescent="0.25">
      <c r="A113" s="57"/>
      <c r="B113" s="57">
        <v>3</v>
      </c>
      <c r="C113" s="57">
        <v>28</v>
      </c>
      <c r="D113" s="79">
        <f>C114-C113</f>
        <v>4</v>
      </c>
      <c r="E113" s="79"/>
      <c r="F113" s="57">
        <f>E112/2+D113/2</f>
        <v>5</v>
      </c>
      <c r="G113" s="57">
        <v>1.71</v>
      </c>
      <c r="H113" s="57">
        <f t="shared" si="8"/>
        <v>8.5500000000000007</v>
      </c>
      <c r="I113" s="57"/>
    </row>
    <row r="114" spans="1:9" x14ac:dyDescent="0.25">
      <c r="A114" s="57"/>
      <c r="B114" s="57">
        <v>4</v>
      </c>
      <c r="C114" s="57">
        <v>32</v>
      </c>
      <c r="D114" s="79"/>
      <c r="E114" s="79">
        <f>C115-C114</f>
        <v>4</v>
      </c>
      <c r="F114" s="57">
        <f>D113/2+E114/2</f>
        <v>4</v>
      </c>
      <c r="G114" s="57">
        <v>2.14</v>
      </c>
      <c r="H114" s="57">
        <f t="shared" si="8"/>
        <v>8.56</v>
      </c>
      <c r="I114" s="57"/>
    </row>
    <row r="115" spans="1:9" x14ac:dyDescent="0.25">
      <c r="A115" s="57"/>
      <c r="B115" s="57">
        <v>5</v>
      </c>
      <c r="C115" s="57">
        <v>36</v>
      </c>
      <c r="D115" s="79">
        <f>C116-C115</f>
        <v>3</v>
      </c>
      <c r="E115" s="79"/>
      <c r="F115" s="57">
        <f>E114/2+D115/2</f>
        <v>3.5</v>
      </c>
      <c r="G115" s="57">
        <v>29.66</v>
      </c>
      <c r="H115" s="57">
        <f t="shared" si="8"/>
        <v>103.81</v>
      </c>
      <c r="I115" s="57"/>
    </row>
    <row r="116" spans="1:9" x14ac:dyDescent="0.25">
      <c r="A116" s="57"/>
      <c r="B116" s="57" t="s">
        <v>62</v>
      </c>
      <c r="C116" s="57">
        <v>39</v>
      </c>
      <c r="D116" s="79"/>
      <c r="E116" s="62"/>
      <c r="F116" s="57">
        <f>D115/2</f>
        <v>1.5</v>
      </c>
      <c r="G116" s="57">
        <v>26.99</v>
      </c>
      <c r="H116" s="57">
        <f t="shared" si="8"/>
        <v>40.484999999999999</v>
      </c>
      <c r="I116" s="57"/>
    </row>
    <row r="117" spans="1:9" ht="17.25" x14ac:dyDescent="0.25">
      <c r="A117" s="58"/>
      <c r="B117" s="58"/>
      <c r="C117" s="58"/>
      <c r="D117" s="63"/>
      <c r="E117" s="58"/>
      <c r="F117" s="58">
        <f>F116+F115+F114+F113+F112+F111</f>
        <v>39</v>
      </c>
      <c r="G117" s="5" t="s">
        <v>12</v>
      </c>
      <c r="H117" s="5">
        <f>SUM(H110:H116)</f>
        <v>190.245</v>
      </c>
      <c r="I117" s="5" t="s">
        <v>7</v>
      </c>
    </row>
    <row r="119" spans="1:9" ht="18.75" x14ac:dyDescent="0.3">
      <c r="A119" s="57"/>
      <c r="B119" s="41" t="s">
        <v>53</v>
      </c>
      <c r="C119" s="57"/>
      <c r="D119" s="57"/>
      <c r="E119" s="57"/>
      <c r="F119" s="57"/>
      <c r="G119" s="57"/>
      <c r="H119" s="57"/>
      <c r="I119" s="57"/>
    </row>
    <row r="120" spans="1:9" ht="18.75" x14ac:dyDescent="0.25">
      <c r="A120" s="57"/>
      <c r="B120" s="82" t="s">
        <v>69</v>
      </c>
      <c r="C120" s="82"/>
      <c r="D120" s="57"/>
      <c r="E120" s="57"/>
      <c r="F120" s="57"/>
      <c r="G120" s="57"/>
      <c r="H120" s="57"/>
      <c r="I120" s="57"/>
    </row>
    <row r="121" spans="1:9" x14ac:dyDescent="0.25">
      <c r="A121" s="57"/>
      <c r="B121" s="79" t="s">
        <v>4</v>
      </c>
      <c r="C121" s="57" t="s">
        <v>9</v>
      </c>
      <c r="D121" s="79" t="s">
        <v>5</v>
      </c>
      <c r="E121" s="79"/>
      <c r="F121" s="57" t="s">
        <v>8</v>
      </c>
      <c r="G121" s="57" t="s">
        <v>6</v>
      </c>
      <c r="H121" s="57" t="s">
        <v>13</v>
      </c>
      <c r="I121" s="57"/>
    </row>
    <row r="122" spans="1:9" ht="17.25" x14ac:dyDescent="0.25">
      <c r="A122" s="57"/>
      <c r="B122" s="79"/>
      <c r="C122" s="57" t="s">
        <v>2</v>
      </c>
      <c r="D122" s="79" t="s">
        <v>2</v>
      </c>
      <c r="E122" s="79"/>
      <c r="F122" s="57" t="s">
        <v>2</v>
      </c>
      <c r="G122" s="57" t="s">
        <v>1</v>
      </c>
      <c r="H122" s="57" t="s">
        <v>0</v>
      </c>
      <c r="I122" s="57"/>
    </row>
    <row r="123" spans="1:9" x14ac:dyDescent="0.25">
      <c r="A123" s="3"/>
      <c r="B123" s="57" t="s">
        <v>10</v>
      </c>
      <c r="C123" s="57">
        <v>0</v>
      </c>
      <c r="D123" s="57"/>
      <c r="E123" s="79">
        <f>C124-C123</f>
        <v>10</v>
      </c>
      <c r="F123" s="57"/>
      <c r="G123" s="57"/>
      <c r="H123" s="57"/>
      <c r="I123" s="57"/>
    </row>
    <row r="124" spans="1:9" x14ac:dyDescent="0.25">
      <c r="A124" s="57"/>
      <c r="B124" s="57">
        <v>1</v>
      </c>
      <c r="C124" s="57">
        <v>10</v>
      </c>
      <c r="D124" s="79">
        <f>C125-C124</f>
        <v>12</v>
      </c>
      <c r="E124" s="79"/>
      <c r="F124" s="57">
        <f>E123+D124/2</f>
        <v>16</v>
      </c>
      <c r="G124" s="57">
        <v>0.88</v>
      </c>
      <c r="H124" s="57">
        <f>G124*F124</f>
        <v>14.08</v>
      </c>
      <c r="I124" s="57"/>
    </row>
    <row r="125" spans="1:9" x14ac:dyDescent="0.25">
      <c r="A125" s="57"/>
      <c r="B125" s="57">
        <v>2</v>
      </c>
      <c r="C125" s="57">
        <v>22</v>
      </c>
      <c r="D125" s="79"/>
      <c r="E125" s="79">
        <f>C126-C125</f>
        <v>6</v>
      </c>
      <c r="F125" s="57">
        <f>D124/2+E125/2</f>
        <v>9</v>
      </c>
      <c r="G125" s="57">
        <v>1.64</v>
      </c>
      <c r="H125" s="57">
        <f t="shared" ref="H125:H129" si="9">G125*F125</f>
        <v>14.76</v>
      </c>
      <c r="I125" s="57"/>
    </row>
    <row r="126" spans="1:9" x14ac:dyDescent="0.25">
      <c r="A126" s="57"/>
      <c r="B126" s="57">
        <v>3</v>
      </c>
      <c r="C126" s="57">
        <v>28</v>
      </c>
      <c r="D126" s="79">
        <f>C127-C126</f>
        <v>4</v>
      </c>
      <c r="E126" s="79"/>
      <c r="F126" s="57">
        <f>E125/2+D126/2</f>
        <v>5</v>
      </c>
      <c r="G126" s="57">
        <v>1.71</v>
      </c>
      <c r="H126" s="57">
        <f t="shared" si="9"/>
        <v>8.5500000000000007</v>
      </c>
      <c r="I126" s="57"/>
    </row>
    <row r="127" spans="1:9" x14ac:dyDescent="0.25">
      <c r="A127" s="57"/>
      <c r="B127" s="57">
        <v>4</v>
      </c>
      <c r="C127" s="57">
        <v>32</v>
      </c>
      <c r="D127" s="79"/>
      <c r="E127" s="79">
        <f>C128-C127</f>
        <v>4</v>
      </c>
      <c r="F127" s="57">
        <f>D126/2+E127/2</f>
        <v>4</v>
      </c>
      <c r="G127" s="57">
        <v>2.14</v>
      </c>
      <c r="H127" s="57">
        <f t="shared" si="9"/>
        <v>8.56</v>
      </c>
      <c r="I127" s="57"/>
    </row>
    <row r="128" spans="1:9" x14ac:dyDescent="0.25">
      <c r="A128" s="57"/>
      <c r="B128" s="57">
        <v>5</v>
      </c>
      <c r="C128" s="57">
        <v>36</v>
      </c>
      <c r="D128" s="79">
        <f>C129-C128</f>
        <v>3</v>
      </c>
      <c r="E128" s="79"/>
      <c r="F128" s="57">
        <f>E127/2+D128/2</f>
        <v>3.5</v>
      </c>
      <c r="G128" s="57">
        <v>29.66</v>
      </c>
      <c r="H128" s="57">
        <f t="shared" si="9"/>
        <v>103.81</v>
      </c>
      <c r="I128" s="57"/>
    </row>
    <row r="129" spans="1:9" x14ac:dyDescent="0.25">
      <c r="A129" s="57"/>
      <c r="B129" s="57" t="s">
        <v>62</v>
      </c>
      <c r="C129" s="57">
        <v>39</v>
      </c>
      <c r="D129" s="79"/>
      <c r="E129" s="62"/>
      <c r="F129" s="57">
        <f>D128/2</f>
        <v>1.5</v>
      </c>
      <c r="G129" s="57">
        <v>26.99</v>
      </c>
      <c r="H129" s="57">
        <f t="shared" si="9"/>
        <v>40.484999999999999</v>
      </c>
      <c r="I129" s="57"/>
    </row>
    <row r="130" spans="1:9" ht="17.25" x14ac:dyDescent="0.25">
      <c r="A130" s="58"/>
      <c r="B130" s="58"/>
      <c r="C130" s="58"/>
      <c r="D130" s="63"/>
      <c r="E130" s="58"/>
      <c r="F130" s="58">
        <f>F129+F128+F127+F126+F125+F124</f>
        <v>39</v>
      </c>
      <c r="G130" s="5" t="s">
        <v>12</v>
      </c>
      <c r="H130" s="5">
        <f>SUM(H123:H129)</f>
        <v>190.245</v>
      </c>
      <c r="I130" s="5" t="s">
        <v>7</v>
      </c>
    </row>
    <row r="132" spans="1:9" ht="18.75" x14ac:dyDescent="0.3">
      <c r="A132" s="57"/>
      <c r="B132" s="41" t="s">
        <v>53</v>
      </c>
      <c r="C132" s="57"/>
      <c r="D132" s="57"/>
      <c r="E132" s="57"/>
      <c r="F132" s="57"/>
      <c r="G132" s="57"/>
      <c r="H132" s="57"/>
      <c r="I132" s="57"/>
    </row>
    <row r="133" spans="1:9" ht="18.75" x14ac:dyDescent="0.25">
      <c r="A133" s="57"/>
      <c r="B133" s="82" t="s">
        <v>70</v>
      </c>
      <c r="C133" s="82"/>
      <c r="D133" s="57"/>
      <c r="E133" s="57"/>
      <c r="F133" s="57"/>
      <c r="G133" s="57"/>
      <c r="H133" s="57"/>
      <c r="I133" s="57"/>
    </row>
    <row r="134" spans="1:9" x14ac:dyDescent="0.25">
      <c r="A134" s="57"/>
      <c r="B134" s="79" t="s">
        <v>4</v>
      </c>
      <c r="C134" s="57" t="s">
        <v>9</v>
      </c>
      <c r="D134" s="79" t="s">
        <v>5</v>
      </c>
      <c r="E134" s="79"/>
      <c r="F134" s="57" t="s">
        <v>8</v>
      </c>
      <c r="G134" s="57" t="s">
        <v>6</v>
      </c>
      <c r="H134" s="57" t="s">
        <v>13</v>
      </c>
      <c r="I134" s="57"/>
    </row>
    <row r="135" spans="1:9" ht="17.25" x14ac:dyDescent="0.25">
      <c r="A135" s="57"/>
      <c r="B135" s="79"/>
      <c r="C135" s="57" t="s">
        <v>2</v>
      </c>
      <c r="D135" s="79" t="s">
        <v>2</v>
      </c>
      <c r="E135" s="79"/>
      <c r="F135" s="57" t="s">
        <v>2</v>
      </c>
      <c r="G135" s="57" t="s">
        <v>1</v>
      </c>
      <c r="H135" s="57" t="s">
        <v>0</v>
      </c>
      <c r="I135" s="57"/>
    </row>
    <row r="136" spans="1:9" x14ac:dyDescent="0.25">
      <c r="A136" s="3"/>
      <c r="B136" s="57" t="s">
        <v>10</v>
      </c>
      <c r="C136" s="57">
        <v>0</v>
      </c>
      <c r="D136" s="57"/>
      <c r="E136" s="79">
        <f>C137-C136</f>
        <v>10</v>
      </c>
      <c r="F136" s="57"/>
      <c r="G136" s="57"/>
      <c r="H136" s="57"/>
      <c r="I136" s="57"/>
    </row>
    <row r="137" spans="1:9" x14ac:dyDescent="0.25">
      <c r="A137" s="57"/>
      <c r="B137" s="57">
        <v>1</v>
      </c>
      <c r="C137" s="57">
        <v>10</v>
      </c>
      <c r="D137" s="79">
        <f>C138-C137</f>
        <v>12</v>
      </c>
      <c r="E137" s="79"/>
      <c r="F137" s="57">
        <f>E136+D137/2</f>
        <v>16</v>
      </c>
      <c r="G137" s="57">
        <v>0.88</v>
      </c>
      <c r="H137" s="57">
        <f>G137*F137</f>
        <v>14.08</v>
      </c>
      <c r="I137" s="57"/>
    </row>
    <row r="138" spans="1:9" x14ac:dyDescent="0.25">
      <c r="A138" s="57"/>
      <c r="B138" s="57">
        <v>2</v>
      </c>
      <c r="C138" s="57">
        <v>22</v>
      </c>
      <c r="D138" s="79"/>
      <c r="E138" s="79">
        <f>C139-C138</f>
        <v>6</v>
      </c>
      <c r="F138" s="57">
        <f>D137/2+E138/2</f>
        <v>9</v>
      </c>
      <c r="G138" s="57">
        <v>1.64</v>
      </c>
      <c r="H138" s="57">
        <f t="shared" ref="H138:H142" si="10">G138*F138</f>
        <v>14.76</v>
      </c>
      <c r="I138" s="57"/>
    </row>
    <row r="139" spans="1:9" x14ac:dyDescent="0.25">
      <c r="A139" s="57"/>
      <c r="B139" s="57">
        <v>3</v>
      </c>
      <c r="C139" s="57">
        <v>28</v>
      </c>
      <c r="D139" s="79">
        <f>C140-C139</f>
        <v>4</v>
      </c>
      <c r="E139" s="79"/>
      <c r="F139" s="57">
        <f>E138/2+D139/2</f>
        <v>5</v>
      </c>
      <c r="G139" s="57">
        <v>1.71</v>
      </c>
      <c r="H139" s="57">
        <f t="shared" si="10"/>
        <v>8.5500000000000007</v>
      </c>
      <c r="I139" s="57"/>
    </row>
    <row r="140" spans="1:9" x14ac:dyDescent="0.25">
      <c r="A140" s="57"/>
      <c r="B140" s="57">
        <v>4</v>
      </c>
      <c r="C140" s="57">
        <v>32</v>
      </c>
      <c r="D140" s="79"/>
      <c r="E140" s="79">
        <f>C141-C140</f>
        <v>4</v>
      </c>
      <c r="F140" s="57">
        <f>D139/2+E140/2</f>
        <v>4</v>
      </c>
      <c r="G140" s="57">
        <v>2.14</v>
      </c>
      <c r="H140" s="57">
        <f t="shared" si="10"/>
        <v>8.56</v>
      </c>
      <c r="I140" s="57"/>
    </row>
    <row r="141" spans="1:9" x14ac:dyDescent="0.25">
      <c r="A141" s="57"/>
      <c r="B141" s="57">
        <v>5</v>
      </c>
      <c r="C141" s="57">
        <v>36</v>
      </c>
      <c r="D141" s="79">
        <f>C142-C141</f>
        <v>3</v>
      </c>
      <c r="E141" s="79"/>
      <c r="F141" s="57">
        <f>E140/2+D141/2</f>
        <v>3.5</v>
      </c>
      <c r="G141" s="57">
        <v>29.66</v>
      </c>
      <c r="H141" s="57">
        <f t="shared" si="10"/>
        <v>103.81</v>
      </c>
      <c r="I141" s="57"/>
    </row>
    <row r="142" spans="1:9" x14ac:dyDescent="0.25">
      <c r="A142" s="57"/>
      <c r="B142" s="57" t="s">
        <v>62</v>
      </c>
      <c r="C142" s="57">
        <v>39</v>
      </c>
      <c r="D142" s="79"/>
      <c r="E142" s="62"/>
      <c r="F142" s="57">
        <f>D141/2</f>
        <v>1.5</v>
      </c>
      <c r="G142" s="57">
        <v>26.99</v>
      </c>
      <c r="H142" s="57">
        <f t="shared" si="10"/>
        <v>40.484999999999999</v>
      </c>
      <c r="I142" s="57"/>
    </row>
    <row r="143" spans="1:9" ht="17.25" x14ac:dyDescent="0.25">
      <c r="A143" s="58"/>
      <c r="B143" s="58"/>
      <c r="C143" s="58"/>
      <c r="D143" s="63"/>
      <c r="E143" s="58"/>
      <c r="F143" s="58">
        <f>F142+F141+F140+F139+F138+F137</f>
        <v>39</v>
      </c>
      <c r="G143" s="5" t="s">
        <v>12</v>
      </c>
      <c r="H143" s="5">
        <f>SUM(H136:H142)</f>
        <v>190.245</v>
      </c>
      <c r="I143" s="5" t="s">
        <v>7</v>
      </c>
    </row>
  </sheetData>
  <mergeCells count="110">
    <mergeCell ref="B133:C133"/>
    <mergeCell ref="B134:B135"/>
    <mergeCell ref="D134:E134"/>
    <mergeCell ref="D135:E135"/>
    <mergeCell ref="E136:E137"/>
    <mergeCell ref="D137:D138"/>
    <mergeCell ref="E138:E139"/>
    <mergeCell ref="D139:D140"/>
    <mergeCell ref="E140:E141"/>
    <mergeCell ref="D141:D142"/>
    <mergeCell ref="B120:C120"/>
    <mergeCell ref="B121:B122"/>
    <mergeCell ref="D121:E121"/>
    <mergeCell ref="D122:E122"/>
    <mergeCell ref="E123:E124"/>
    <mergeCell ref="D124:D125"/>
    <mergeCell ref="E125:E126"/>
    <mergeCell ref="D126:D127"/>
    <mergeCell ref="E127:E128"/>
    <mergeCell ref="D128:D129"/>
    <mergeCell ref="B107:C107"/>
    <mergeCell ref="B108:B109"/>
    <mergeCell ref="D108:E108"/>
    <mergeCell ref="D109:E109"/>
    <mergeCell ref="E110:E111"/>
    <mergeCell ref="D111:D112"/>
    <mergeCell ref="E112:E113"/>
    <mergeCell ref="D113:D114"/>
    <mergeCell ref="E114:E115"/>
    <mergeCell ref="D115:D116"/>
    <mergeCell ref="B94:C94"/>
    <mergeCell ref="B95:B96"/>
    <mergeCell ref="D95:E95"/>
    <mergeCell ref="D96:E96"/>
    <mergeCell ref="E97:E98"/>
    <mergeCell ref="D98:D99"/>
    <mergeCell ref="E99:E100"/>
    <mergeCell ref="D100:D101"/>
    <mergeCell ref="E101:E102"/>
    <mergeCell ref="D102:D103"/>
    <mergeCell ref="B81:C81"/>
    <mergeCell ref="B82:B83"/>
    <mergeCell ref="D82:E82"/>
    <mergeCell ref="D83:E83"/>
    <mergeCell ref="E84:E85"/>
    <mergeCell ref="D85:D86"/>
    <mergeCell ref="E86:E87"/>
    <mergeCell ref="D87:D88"/>
    <mergeCell ref="E88:E89"/>
    <mergeCell ref="D89:D90"/>
    <mergeCell ref="B68:C68"/>
    <mergeCell ref="B69:B70"/>
    <mergeCell ref="D69:E69"/>
    <mergeCell ref="D70:E70"/>
    <mergeCell ref="E71:E72"/>
    <mergeCell ref="D72:D73"/>
    <mergeCell ref="E73:E74"/>
    <mergeCell ref="D74:D75"/>
    <mergeCell ref="E75:E76"/>
    <mergeCell ref="D76:D77"/>
    <mergeCell ref="B54:C54"/>
    <mergeCell ref="B55:B56"/>
    <mergeCell ref="D55:E55"/>
    <mergeCell ref="D56:E56"/>
    <mergeCell ref="E57:E58"/>
    <mergeCell ref="D58:D59"/>
    <mergeCell ref="E59:E60"/>
    <mergeCell ref="D60:D61"/>
    <mergeCell ref="E61:E62"/>
    <mergeCell ref="D62:D63"/>
    <mergeCell ref="B41:C41"/>
    <mergeCell ref="B42:B43"/>
    <mergeCell ref="D42:E42"/>
    <mergeCell ref="D43:E43"/>
    <mergeCell ref="E44:E45"/>
    <mergeCell ref="D45:D46"/>
    <mergeCell ref="E46:E47"/>
    <mergeCell ref="D47:D48"/>
    <mergeCell ref="E48:E49"/>
    <mergeCell ref="D49:D50"/>
    <mergeCell ref="B28:C28"/>
    <mergeCell ref="B29:B30"/>
    <mergeCell ref="D29:E29"/>
    <mergeCell ref="D30:E30"/>
    <mergeCell ref="E31:E32"/>
    <mergeCell ref="D32:D33"/>
    <mergeCell ref="E33:E34"/>
    <mergeCell ref="D34:D35"/>
    <mergeCell ref="E35:E36"/>
    <mergeCell ref="D36:D37"/>
    <mergeCell ref="B15:C15"/>
    <mergeCell ref="B16:B17"/>
    <mergeCell ref="D16:E16"/>
    <mergeCell ref="D17:E17"/>
    <mergeCell ref="E18:E19"/>
    <mergeCell ref="D19:D20"/>
    <mergeCell ref="E20:E21"/>
    <mergeCell ref="D21:D22"/>
    <mergeCell ref="E22:E23"/>
    <mergeCell ref="D23:D24"/>
    <mergeCell ref="B2:C2"/>
    <mergeCell ref="B3:B4"/>
    <mergeCell ref="D3:E3"/>
    <mergeCell ref="D4:E4"/>
    <mergeCell ref="E5:E6"/>
    <mergeCell ref="D6:D7"/>
    <mergeCell ref="E7:E8"/>
    <mergeCell ref="D8:D9"/>
    <mergeCell ref="E9:E10"/>
    <mergeCell ref="D10:D1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zoomScale="70" zoomScaleNormal="70" workbookViewId="0">
      <selection activeCell="A282" sqref="A282:XFD282"/>
    </sheetView>
  </sheetViews>
  <sheetFormatPr defaultRowHeight="15" x14ac:dyDescent="0.25"/>
  <cols>
    <col min="1" max="1" width="10.85546875" style="2" customWidth="1"/>
    <col min="2" max="2" width="15.7109375" style="2" customWidth="1"/>
    <col min="3" max="3" width="16.140625" style="2" customWidth="1"/>
    <col min="4" max="4" width="7.7109375" style="2" customWidth="1"/>
    <col min="5" max="5" width="7.5703125" style="2" customWidth="1"/>
    <col min="6" max="6" width="18.140625" style="2" customWidth="1"/>
    <col min="7" max="7" width="16.5703125" style="2" customWidth="1"/>
    <col min="8" max="8" width="17" style="2" customWidth="1"/>
    <col min="9" max="9" width="9.140625" style="2"/>
    <col min="10" max="10" width="3.42578125" style="2" customWidth="1"/>
    <col min="11" max="16384" width="9.140625" style="2"/>
  </cols>
  <sheetData>
    <row r="1" spans="1:9" s="36" customFormat="1" ht="18.75" x14ac:dyDescent="0.3">
      <c r="B1" s="41" t="s">
        <v>52</v>
      </c>
    </row>
    <row r="2" spans="1:9" ht="24" customHeight="1" x14ac:dyDescent="0.25">
      <c r="A2" s="14"/>
      <c r="B2" s="15" t="s">
        <v>33</v>
      </c>
      <c r="C2" s="14"/>
      <c r="D2" s="14"/>
      <c r="E2" s="14"/>
      <c r="F2" s="14"/>
      <c r="G2" s="14"/>
      <c r="H2" s="14"/>
      <c r="I2" s="14"/>
    </row>
    <row r="3" spans="1:9" x14ac:dyDescent="0.25">
      <c r="A3" s="14"/>
      <c r="B3" s="86" t="s">
        <v>4</v>
      </c>
      <c r="C3" s="14" t="s">
        <v>9</v>
      </c>
      <c r="D3" s="86" t="s">
        <v>5</v>
      </c>
      <c r="E3" s="86"/>
      <c r="F3" s="14" t="s">
        <v>8</v>
      </c>
      <c r="G3" s="14" t="s">
        <v>6</v>
      </c>
      <c r="H3" s="14" t="s">
        <v>13</v>
      </c>
      <c r="I3" s="14"/>
    </row>
    <row r="4" spans="1:9" ht="17.25" x14ac:dyDescent="0.25">
      <c r="A4" s="14"/>
      <c r="B4" s="86"/>
      <c r="C4" s="14" t="s">
        <v>2</v>
      </c>
      <c r="D4" s="86" t="s">
        <v>2</v>
      </c>
      <c r="E4" s="86"/>
      <c r="F4" s="14" t="s">
        <v>2</v>
      </c>
      <c r="G4" s="14" t="s">
        <v>1</v>
      </c>
      <c r="H4" s="14" t="s">
        <v>0</v>
      </c>
      <c r="I4" s="14"/>
    </row>
    <row r="5" spans="1:9" x14ac:dyDescent="0.25">
      <c r="A5" s="17"/>
      <c r="B5" s="14" t="s">
        <v>10</v>
      </c>
      <c r="C5" s="21">
        <v>324</v>
      </c>
      <c r="D5" s="14"/>
      <c r="E5" s="86">
        <f>C6-C5</f>
        <v>4</v>
      </c>
      <c r="F5" s="14"/>
      <c r="G5" s="14"/>
      <c r="H5" s="14"/>
      <c r="I5" s="14"/>
    </row>
    <row r="6" spans="1:9" x14ac:dyDescent="0.25">
      <c r="A6" s="14"/>
      <c r="B6" s="14">
        <v>1</v>
      </c>
      <c r="C6" s="21">
        <v>328</v>
      </c>
      <c r="D6" s="86">
        <f>C7-C6</f>
        <v>22</v>
      </c>
      <c r="E6" s="86"/>
      <c r="F6" s="14">
        <f>E5+D6/2</f>
        <v>15</v>
      </c>
      <c r="G6" s="14">
        <v>8.34</v>
      </c>
      <c r="H6" s="14">
        <f>G6*F6</f>
        <v>125.1</v>
      </c>
      <c r="I6" s="14"/>
    </row>
    <row r="7" spans="1:9" x14ac:dyDescent="0.25">
      <c r="A7" s="14"/>
      <c r="B7" s="14">
        <v>2</v>
      </c>
      <c r="C7" s="21">
        <v>350</v>
      </c>
      <c r="D7" s="86"/>
      <c r="E7" s="86">
        <f>C8-C7</f>
        <v>20</v>
      </c>
      <c r="F7" s="14">
        <f>D6/2+E7/2</f>
        <v>21</v>
      </c>
      <c r="G7" s="14">
        <v>6.43</v>
      </c>
      <c r="H7" s="14">
        <f>G7*F7</f>
        <v>135.03</v>
      </c>
      <c r="I7" s="14"/>
    </row>
    <row r="8" spans="1:9" x14ac:dyDescent="0.25">
      <c r="A8" s="14"/>
      <c r="B8" s="14">
        <v>3</v>
      </c>
      <c r="C8" s="21">
        <v>370</v>
      </c>
      <c r="D8" s="86">
        <f>C9-C8</f>
        <v>20</v>
      </c>
      <c r="E8" s="86"/>
      <c r="F8" s="14">
        <f>E7/2+D8/2</f>
        <v>20</v>
      </c>
      <c r="G8" s="14">
        <v>6.89</v>
      </c>
      <c r="H8" s="14">
        <f>G8*F8</f>
        <v>137.79999999999998</v>
      </c>
      <c r="I8" s="14"/>
    </row>
    <row r="9" spans="1:9" x14ac:dyDescent="0.25">
      <c r="A9" s="14"/>
      <c r="B9" s="14">
        <v>4</v>
      </c>
      <c r="C9" s="21">
        <v>390</v>
      </c>
      <c r="D9" s="86"/>
      <c r="E9" s="86">
        <f>C10-C9</f>
        <v>25</v>
      </c>
      <c r="F9" s="14">
        <f>D8/2+E9/2</f>
        <v>22.5</v>
      </c>
      <c r="G9" s="14">
        <v>2.04</v>
      </c>
      <c r="H9" s="14">
        <f>G9*F9</f>
        <v>45.9</v>
      </c>
      <c r="I9" s="14"/>
    </row>
    <row r="10" spans="1:9" x14ac:dyDescent="0.25">
      <c r="A10" s="14"/>
      <c r="B10" s="14">
        <v>5</v>
      </c>
      <c r="C10" s="21">
        <v>415</v>
      </c>
      <c r="D10" s="86">
        <f>C11-C10</f>
        <v>25</v>
      </c>
      <c r="E10" s="86"/>
      <c r="F10" s="14">
        <f>E9/2+D10</f>
        <v>37.5</v>
      </c>
      <c r="G10" s="14">
        <v>20.91</v>
      </c>
      <c r="H10" s="14">
        <f>G10*F10</f>
        <v>784.125</v>
      </c>
      <c r="I10" s="14"/>
    </row>
    <row r="11" spans="1:9" s="9" customFormat="1" x14ac:dyDescent="0.25">
      <c r="A11" s="14"/>
      <c r="B11" s="14" t="s">
        <v>11</v>
      </c>
      <c r="C11" s="21">
        <v>440</v>
      </c>
      <c r="D11" s="86"/>
      <c r="E11" s="87"/>
      <c r="F11" s="14"/>
      <c r="G11" s="14"/>
      <c r="H11" s="14"/>
      <c r="I11" s="14"/>
    </row>
    <row r="12" spans="1:9" s="4" customFormat="1" ht="17.25" x14ac:dyDescent="0.25">
      <c r="A12" s="18"/>
      <c r="B12" s="18"/>
      <c r="C12" s="18"/>
      <c r="D12" s="18"/>
      <c r="E12" s="88"/>
      <c r="F12" s="18"/>
      <c r="G12" s="20" t="s">
        <v>12</v>
      </c>
      <c r="H12" s="20">
        <f>SUM(H5:H11)</f>
        <v>1227.9549999999999</v>
      </c>
      <c r="I12" s="20" t="s">
        <v>7</v>
      </c>
    </row>
    <row r="13" spans="1:9" s="6" customFormat="1" x14ac:dyDescent="0.25">
      <c r="A13" s="21"/>
      <c r="B13" s="21"/>
      <c r="C13" s="21"/>
      <c r="D13" s="21"/>
      <c r="E13" s="21"/>
      <c r="F13" s="21"/>
      <c r="G13" s="22"/>
      <c r="H13" s="22"/>
      <c r="I13" s="22"/>
    </row>
    <row r="14" spans="1:9" x14ac:dyDescent="0.25">
      <c r="A14" s="21"/>
      <c r="B14" s="21"/>
      <c r="C14" s="21"/>
      <c r="D14" s="21"/>
      <c r="E14" s="21"/>
      <c r="F14" s="21"/>
      <c r="G14" s="22"/>
      <c r="H14" s="22"/>
      <c r="I14" s="22"/>
    </row>
    <row r="15" spans="1:9" ht="18.75" x14ac:dyDescent="0.25">
      <c r="A15" s="14"/>
      <c r="B15" s="82" t="s">
        <v>45</v>
      </c>
      <c r="C15" s="82"/>
      <c r="D15" s="82"/>
      <c r="E15" s="82"/>
      <c r="F15" s="82"/>
      <c r="G15" s="14"/>
      <c r="H15" s="14"/>
      <c r="I15" s="14"/>
    </row>
    <row r="16" spans="1:9" x14ac:dyDescent="0.25">
      <c r="A16" s="14"/>
      <c r="B16" s="86" t="s">
        <v>4</v>
      </c>
      <c r="C16" s="14" t="s">
        <v>9</v>
      </c>
      <c r="D16" s="86" t="s">
        <v>5</v>
      </c>
      <c r="E16" s="86"/>
      <c r="F16" s="14" t="s">
        <v>8</v>
      </c>
      <c r="G16" s="14" t="s">
        <v>14</v>
      </c>
      <c r="H16" s="14" t="s">
        <v>16</v>
      </c>
      <c r="I16" s="14"/>
    </row>
    <row r="17" spans="1:9" ht="17.25" x14ac:dyDescent="0.25">
      <c r="A17" s="14"/>
      <c r="B17" s="86"/>
      <c r="C17" s="14" t="s">
        <v>2</v>
      </c>
      <c r="D17" s="86" t="s">
        <v>2</v>
      </c>
      <c r="E17" s="86"/>
      <c r="F17" s="14" t="s">
        <v>2</v>
      </c>
      <c r="G17" s="14" t="s">
        <v>2</v>
      </c>
      <c r="H17" s="14" t="s">
        <v>1</v>
      </c>
      <c r="I17" s="14"/>
    </row>
    <row r="18" spans="1:9" x14ac:dyDescent="0.25">
      <c r="A18" s="22"/>
      <c r="B18" s="21" t="s">
        <v>10</v>
      </c>
      <c r="C18" s="21">
        <v>324</v>
      </c>
      <c r="D18" s="21"/>
      <c r="E18" s="87">
        <f>C19-C18</f>
        <v>4</v>
      </c>
      <c r="F18" s="21"/>
      <c r="G18" s="21"/>
      <c r="H18" s="21"/>
      <c r="I18" s="21"/>
    </row>
    <row r="19" spans="1:9" x14ac:dyDescent="0.25">
      <c r="A19" s="21"/>
      <c r="B19" s="21">
        <v>1</v>
      </c>
      <c r="C19" s="21">
        <v>328</v>
      </c>
      <c r="D19" s="87">
        <f>C20-C19</f>
        <v>22</v>
      </c>
      <c r="E19" s="87"/>
      <c r="F19" s="21">
        <f>E18+D19/2</f>
        <v>15</v>
      </c>
      <c r="G19" s="21">
        <v>22.89</v>
      </c>
      <c r="H19" s="21">
        <f>G19*F19</f>
        <v>343.35</v>
      </c>
      <c r="I19" s="21"/>
    </row>
    <row r="20" spans="1:9" x14ac:dyDescent="0.25">
      <c r="A20" s="21"/>
      <c r="B20" s="21">
        <v>2</v>
      </c>
      <c r="C20" s="21">
        <v>350</v>
      </c>
      <c r="D20" s="87"/>
      <c r="E20" s="87">
        <f>C21-C20</f>
        <v>20</v>
      </c>
      <c r="F20" s="21">
        <f>D19/2+E20/2</f>
        <v>21</v>
      </c>
      <c r="G20" s="21">
        <v>23.28</v>
      </c>
      <c r="H20" s="21">
        <f>G20*F20</f>
        <v>488.88</v>
      </c>
      <c r="I20" s="21"/>
    </row>
    <row r="21" spans="1:9" x14ac:dyDescent="0.25">
      <c r="A21" s="21"/>
      <c r="B21" s="21">
        <v>3</v>
      </c>
      <c r="C21" s="21">
        <v>370</v>
      </c>
      <c r="D21" s="87">
        <f>C22-C21</f>
        <v>20</v>
      </c>
      <c r="E21" s="87"/>
      <c r="F21" s="21">
        <f>E20/2+D21/2</f>
        <v>20</v>
      </c>
      <c r="G21" s="21">
        <v>26.48</v>
      </c>
      <c r="H21" s="21">
        <f>G21*F21</f>
        <v>529.6</v>
      </c>
      <c r="I21" s="21"/>
    </row>
    <row r="22" spans="1:9" x14ac:dyDescent="0.25">
      <c r="A22" s="21"/>
      <c r="B22" s="21">
        <v>4</v>
      </c>
      <c r="C22" s="21">
        <v>390</v>
      </c>
      <c r="D22" s="87"/>
      <c r="E22" s="87">
        <f>C23-C22</f>
        <v>25</v>
      </c>
      <c r="F22" s="21">
        <f>D21/2+E22/2</f>
        <v>22.5</v>
      </c>
      <c r="G22" s="21">
        <v>10.09</v>
      </c>
      <c r="H22" s="21">
        <f>G22*F22</f>
        <v>227.02500000000001</v>
      </c>
      <c r="I22" s="21"/>
    </row>
    <row r="23" spans="1:9" x14ac:dyDescent="0.25">
      <c r="A23" s="21"/>
      <c r="B23" s="21">
        <v>5</v>
      </c>
      <c r="C23" s="21">
        <v>415</v>
      </c>
      <c r="D23" s="87">
        <f>C24-C23</f>
        <v>25</v>
      </c>
      <c r="E23" s="87"/>
      <c r="F23" s="21">
        <f>E22/2+D23</f>
        <v>37.5</v>
      </c>
      <c r="G23" s="21">
        <v>21.25</v>
      </c>
      <c r="H23" s="21">
        <f>G23*F23</f>
        <v>796.875</v>
      </c>
      <c r="I23" s="21"/>
    </row>
    <row r="24" spans="1:9" x14ac:dyDescent="0.25">
      <c r="A24" s="21"/>
      <c r="B24" s="21" t="s">
        <v>11</v>
      </c>
      <c r="C24" s="21">
        <v>440</v>
      </c>
      <c r="D24" s="87"/>
      <c r="E24" s="21"/>
      <c r="F24" s="21"/>
      <c r="G24" s="22"/>
      <c r="H24" s="22"/>
      <c r="I24" s="22"/>
    </row>
    <row r="25" spans="1:9" ht="17.25" x14ac:dyDescent="0.25">
      <c r="A25" s="18"/>
      <c r="B25" s="18"/>
      <c r="C25" s="18"/>
      <c r="D25" s="18"/>
      <c r="E25" s="18"/>
      <c r="F25" s="18"/>
      <c r="G25" s="20" t="s">
        <v>12</v>
      </c>
      <c r="H25" s="20">
        <f>SUM(H18:H24)</f>
        <v>2385.73</v>
      </c>
      <c r="I25" s="20" t="s">
        <v>35</v>
      </c>
    </row>
    <row r="27" spans="1:9" ht="18.75" x14ac:dyDescent="0.25">
      <c r="A27" s="11"/>
      <c r="B27" s="13" t="s">
        <v>46</v>
      </c>
      <c r="C27" s="12"/>
    </row>
    <row r="28" spans="1:9" x14ac:dyDescent="0.25">
      <c r="B28" s="79" t="s">
        <v>4</v>
      </c>
      <c r="C28" s="2" t="s">
        <v>9</v>
      </c>
      <c r="D28" s="79" t="s">
        <v>5</v>
      </c>
      <c r="E28" s="79"/>
      <c r="F28" s="2" t="s">
        <v>8</v>
      </c>
      <c r="G28" s="2" t="s">
        <v>17</v>
      </c>
      <c r="H28" s="2" t="s">
        <v>16</v>
      </c>
    </row>
    <row r="29" spans="1:9" ht="17.25" x14ac:dyDescent="0.25">
      <c r="B29" s="79"/>
      <c r="C29" s="2" t="s">
        <v>2</v>
      </c>
      <c r="D29" s="2" t="s">
        <v>2</v>
      </c>
      <c r="F29" s="2" t="s">
        <v>2</v>
      </c>
      <c r="G29" s="2" t="s">
        <v>2</v>
      </c>
      <c r="H29" s="2" t="s">
        <v>1</v>
      </c>
    </row>
    <row r="30" spans="1:9" x14ac:dyDescent="0.25">
      <c r="B30" s="28" t="s">
        <v>10</v>
      </c>
      <c r="C30" s="21">
        <v>324</v>
      </c>
      <c r="E30" s="79">
        <f>C31-C30</f>
        <v>4</v>
      </c>
      <c r="G30" s="14"/>
    </row>
    <row r="31" spans="1:9" x14ac:dyDescent="0.25">
      <c r="B31" s="28">
        <v>1</v>
      </c>
      <c r="C31" s="21">
        <v>328</v>
      </c>
      <c r="D31" s="79">
        <f>C32-C31</f>
        <v>22</v>
      </c>
      <c r="E31" s="79"/>
      <c r="F31" s="2">
        <f>E30+D31/2</f>
        <v>15</v>
      </c>
      <c r="G31" s="9">
        <v>5.63</v>
      </c>
      <c r="H31" s="2">
        <f>G31*F31</f>
        <v>84.45</v>
      </c>
    </row>
    <row r="32" spans="1:9" x14ac:dyDescent="0.25">
      <c r="B32" s="28">
        <v>2</v>
      </c>
      <c r="C32" s="21">
        <v>350</v>
      </c>
      <c r="D32" s="79"/>
      <c r="E32" s="79">
        <f>C33-C32</f>
        <v>20</v>
      </c>
      <c r="F32" s="2">
        <f>D31/2+E32/2</f>
        <v>21</v>
      </c>
      <c r="G32" s="9">
        <v>3.06</v>
      </c>
      <c r="H32" s="2">
        <f>G32*F32</f>
        <v>64.260000000000005</v>
      </c>
    </row>
    <row r="33" spans="2:9" x14ac:dyDescent="0.25">
      <c r="B33" s="28">
        <v>3</v>
      </c>
      <c r="C33" s="21">
        <v>370</v>
      </c>
      <c r="D33" s="79">
        <f>C34-C33</f>
        <v>20</v>
      </c>
      <c r="E33" s="79"/>
      <c r="F33" s="2">
        <f>E32/2+D33/2</f>
        <v>20</v>
      </c>
      <c r="G33" s="9">
        <v>3.06</v>
      </c>
      <c r="H33" s="2">
        <f>G33*F33</f>
        <v>61.2</v>
      </c>
    </row>
    <row r="34" spans="2:9" x14ac:dyDescent="0.25">
      <c r="B34" s="28">
        <v>4</v>
      </c>
      <c r="C34" s="21">
        <v>390</v>
      </c>
      <c r="D34" s="79"/>
      <c r="E34" s="79">
        <f>C35-C34</f>
        <v>25</v>
      </c>
      <c r="F34" s="2">
        <f>D33/2+E34/2</f>
        <v>22.5</v>
      </c>
      <c r="G34" s="9">
        <v>3.06</v>
      </c>
      <c r="H34" s="2">
        <f>G34*F34</f>
        <v>68.849999999999994</v>
      </c>
    </row>
    <row r="35" spans="2:9" x14ac:dyDescent="0.25">
      <c r="B35" s="28">
        <v>5</v>
      </c>
      <c r="C35" s="21">
        <v>415</v>
      </c>
      <c r="D35" s="2">
        <f>C36-C35</f>
        <v>25</v>
      </c>
      <c r="E35" s="79"/>
      <c r="F35" s="2">
        <f>E34/2+D35</f>
        <v>37.5</v>
      </c>
      <c r="G35" s="9">
        <v>12.59</v>
      </c>
      <c r="H35" s="2">
        <f>G35*F35</f>
        <v>472.125</v>
      </c>
    </row>
    <row r="36" spans="2:9" x14ac:dyDescent="0.25">
      <c r="B36" s="28" t="s">
        <v>11</v>
      </c>
      <c r="C36" s="21">
        <v>440</v>
      </c>
    </row>
    <row r="37" spans="2:9" ht="17.25" x14ac:dyDescent="0.25">
      <c r="G37" s="2" t="s">
        <v>12</v>
      </c>
      <c r="H37" s="2">
        <f>SUM(H30:H36)</f>
        <v>750.88499999999999</v>
      </c>
      <c r="I37" s="2" t="s">
        <v>1</v>
      </c>
    </row>
  </sheetData>
  <mergeCells count="27">
    <mergeCell ref="E22:E23"/>
    <mergeCell ref="B15:F15"/>
    <mergeCell ref="E30:E31"/>
    <mergeCell ref="D31:D32"/>
    <mergeCell ref="B16:B17"/>
    <mergeCell ref="D16:E16"/>
    <mergeCell ref="D17:E17"/>
    <mergeCell ref="D23:D24"/>
    <mergeCell ref="D28:E28"/>
    <mergeCell ref="B28:B29"/>
    <mergeCell ref="E32:E33"/>
    <mergeCell ref="B3:B4"/>
    <mergeCell ref="D3:E3"/>
    <mergeCell ref="D4:E4"/>
    <mergeCell ref="E5:E6"/>
    <mergeCell ref="E34:E35"/>
    <mergeCell ref="D33:D34"/>
    <mergeCell ref="D6:D7"/>
    <mergeCell ref="E7:E8"/>
    <mergeCell ref="D8:D9"/>
    <mergeCell ref="E9:E10"/>
    <mergeCell ref="D10:D11"/>
    <mergeCell ref="E11:E12"/>
    <mergeCell ref="D19:D20"/>
    <mergeCell ref="E20:E21"/>
    <mergeCell ref="E18:E19"/>
    <mergeCell ref="D21:D22"/>
  </mergeCells>
  <pageMargins left="0.7" right="0.7" top="0.78740157499999996" bottom="0.78740157499999996" header="0.3" footer="0.3"/>
  <pageSetup paperSize="9" scale="8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9"/>
  <sheetViews>
    <sheetView zoomScale="70" zoomScaleNormal="70" workbookViewId="0">
      <selection activeCell="A282" sqref="A282:XFD282"/>
    </sheetView>
  </sheetViews>
  <sheetFormatPr defaultRowHeight="15" x14ac:dyDescent="0.25"/>
  <cols>
    <col min="6" max="6" width="15.7109375" customWidth="1"/>
    <col min="7" max="7" width="15" customWidth="1"/>
  </cols>
  <sheetData>
    <row r="1" spans="1:9" ht="18.75" x14ac:dyDescent="0.3">
      <c r="B1" s="41" t="s">
        <v>51</v>
      </c>
    </row>
    <row r="2" spans="1:9" ht="18.75" x14ac:dyDescent="0.3">
      <c r="B2" s="90" t="s">
        <v>33</v>
      </c>
      <c r="C2" s="90"/>
      <c r="D2" s="90"/>
      <c r="E2" s="90"/>
      <c r="F2" s="90"/>
      <c r="G2" s="90"/>
      <c r="H2" s="90"/>
    </row>
    <row r="3" spans="1:9" x14ac:dyDescent="0.25">
      <c r="B3" t="s">
        <v>4</v>
      </c>
      <c r="C3" t="s">
        <v>9</v>
      </c>
      <c r="D3" t="s">
        <v>5</v>
      </c>
      <c r="F3" t="s">
        <v>8</v>
      </c>
      <c r="G3" t="s">
        <v>6</v>
      </c>
      <c r="H3" t="s">
        <v>13</v>
      </c>
    </row>
    <row r="4" spans="1:9" ht="17.25" x14ac:dyDescent="0.25">
      <c r="C4" s="1" t="s">
        <v>2</v>
      </c>
      <c r="D4" s="1" t="s">
        <v>2</v>
      </c>
      <c r="E4" s="1"/>
      <c r="F4" s="1" t="s">
        <v>2</v>
      </c>
      <c r="G4" s="1" t="s">
        <v>1</v>
      </c>
      <c r="H4" s="1" t="s">
        <v>0</v>
      </c>
    </row>
    <row r="5" spans="1:9" x14ac:dyDescent="0.25">
      <c r="B5" s="1" t="s">
        <v>10</v>
      </c>
      <c r="C5" s="1">
        <v>264</v>
      </c>
      <c r="D5" s="10"/>
      <c r="E5" s="79">
        <f>C6-C5</f>
        <v>21</v>
      </c>
      <c r="F5" s="1"/>
      <c r="G5" s="1"/>
      <c r="H5" s="1"/>
      <c r="I5" s="1"/>
    </row>
    <row r="6" spans="1:9" x14ac:dyDescent="0.25">
      <c r="B6" s="1">
        <v>1</v>
      </c>
      <c r="C6" s="1">
        <v>285</v>
      </c>
      <c r="D6" s="79">
        <f>C7-C6</f>
        <v>10</v>
      </c>
      <c r="E6" s="79"/>
      <c r="F6" s="1">
        <f>E5+D6/2</f>
        <v>26</v>
      </c>
      <c r="G6" s="1">
        <v>0.96</v>
      </c>
      <c r="H6" s="1">
        <f>G6*F6</f>
        <v>24.96</v>
      </c>
      <c r="I6" s="1"/>
    </row>
    <row r="7" spans="1:9" x14ac:dyDescent="0.25">
      <c r="B7" s="1">
        <v>2</v>
      </c>
      <c r="C7" s="1">
        <v>295</v>
      </c>
      <c r="D7" s="79"/>
      <c r="E7" s="79">
        <f>C8-C7</f>
        <v>13</v>
      </c>
      <c r="F7" s="1">
        <f>D6/2+E7/2</f>
        <v>11.5</v>
      </c>
      <c r="G7" s="1">
        <v>0.99</v>
      </c>
      <c r="H7" s="1">
        <f>G7*F7</f>
        <v>11.385</v>
      </c>
      <c r="I7" s="1"/>
    </row>
    <row r="8" spans="1:9" x14ac:dyDescent="0.25">
      <c r="B8" s="1">
        <v>3</v>
      </c>
      <c r="C8" s="1">
        <v>308</v>
      </c>
      <c r="D8" s="79">
        <f>C9-C8</f>
        <v>7</v>
      </c>
      <c r="E8" s="79"/>
      <c r="F8" s="1">
        <f>E7/2+D8/2</f>
        <v>10</v>
      </c>
      <c r="G8" s="1">
        <v>2.84</v>
      </c>
      <c r="H8" s="1">
        <f>G8*F8</f>
        <v>28.4</v>
      </c>
      <c r="I8" s="1"/>
    </row>
    <row r="9" spans="1:9" x14ac:dyDescent="0.25">
      <c r="B9" s="1" t="s">
        <v>11</v>
      </c>
      <c r="C9" s="1">
        <v>315</v>
      </c>
      <c r="D9" s="79"/>
      <c r="E9" s="10"/>
      <c r="F9" s="1"/>
      <c r="G9" s="1"/>
      <c r="H9" s="1"/>
      <c r="I9" s="1"/>
    </row>
    <row r="10" spans="1:9" ht="17.25" x14ac:dyDescent="0.25">
      <c r="A10" s="24"/>
      <c r="B10" s="25"/>
      <c r="C10" s="25"/>
      <c r="D10" s="25"/>
      <c r="E10" s="25"/>
      <c r="F10" s="25"/>
      <c r="G10" s="25" t="s">
        <v>12</v>
      </c>
      <c r="H10" s="25">
        <f>SUM(H5:H9)</f>
        <v>64.745000000000005</v>
      </c>
      <c r="I10" s="25" t="s">
        <v>0</v>
      </c>
    </row>
    <row r="11" spans="1:9" ht="18.75" x14ac:dyDescent="0.3">
      <c r="B11" s="89" t="s">
        <v>34</v>
      </c>
      <c r="C11" s="89"/>
      <c r="D11" s="89"/>
      <c r="E11" s="89"/>
      <c r="F11" s="89"/>
    </row>
    <row r="12" spans="1:9" x14ac:dyDescent="0.25">
      <c r="B12" t="s">
        <v>4</v>
      </c>
      <c r="C12" t="s">
        <v>9</v>
      </c>
      <c r="D12" t="s">
        <v>5</v>
      </c>
      <c r="F12" t="s">
        <v>8</v>
      </c>
      <c r="G12" t="s">
        <v>6</v>
      </c>
      <c r="H12" t="s">
        <v>13</v>
      </c>
    </row>
    <row r="13" spans="1:9" ht="17.25" x14ac:dyDescent="0.25">
      <c r="C13" s="1" t="s">
        <v>2</v>
      </c>
      <c r="D13" s="1" t="s">
        <v>2</v>
      </c>
      <c r="E13" s="1"/>
      <c r="F13" s="1" t="s">
        <v>2</v>
      </c>
      <c r="G13" s="1" t="s">
        <v>1</v>
      </c>
      <c r="H13" s="1" t="s">
        <v>0</v>
      </c>
    </row>
    <row r="14" spans="1:9" x14ac:dyDescent="0.25">
      <c r="B14" s="1" t="s">
        <v>10</v>
      </c>
      <c r="C14" s="1">
        <v>264</v>
      </c>
      <c r="D14" s="10"/>
      <c r="E14" s="79">
        <f>C15-C14</f>
        <v>21</v>
      </c>
      <c r="F14" s="1"/>
      <c r="G14" s="1"/>
      <c r="H14" s="1"/>
      <c r="I14" s="1"/>
    </row>
    <row r="15" spans="1:9" x14ac:dyDescent="0.25">
      <c r="B15" s="1">
        <v>1</v>
      </c>
      <c r="C15" s="1">
        <v>285</v>
      </c>
      <c r="D15" s="79">
        <f>C16-C15</f>
        <v>10</v>
      </c>
      <c r="E15" s="79"/>
      <c r="F15" s="1">
        <f>E14+D15/2</f>
        <v>26</v>
      </c>
      <c r="G15" s="1">
        <v>0.21</v>
      </c>
      <c r="H15" s="1">
        <f>G15*F15</f>
        <v>5.46</v>
      </c>
      <c r="I15" s="1"/>
    </row>
    <row r="16" spans="1:9" x14ac:dyDescent="0.25">
      <c r="B16" s="1">
        <v>2</v>
      </c>
      <c r="C16" s="1">
        <v>295</v>
      </c>
      <c r="D16" s="79"/>
      <c r="E16" s="79">
        <f>C17-C16</f>
        <v>13</v>
      </c>
      <c r="F16" s="1">
        <f>D15/2+E16/2</f>
        <v>11.5</v>
      </c>
      <c r="G16" s="1">
        <v>1.17</v>
      </c>
      <c r="H16" s="1">
        <f>G16*F16</f>
        <v>13.454999999999998</v>
      </c>
      <c r="I16" s="1"/>
    </row>
    <row r="17" spans="1:9" x14ac:dyDescent="0.25">
      <c r="B17" s="1">
        <v>3</v>
      </c>
      <c r="C17" s="1">
        <v>308</v>
      </c>
      <c r="D17" s="79">
        <f>C18-C17</f>
        <v>7</v>
      </c>
      <c r="E17" s="79"/>
      <c r="F17" s="1">
        <f>E16/2+D17/2</f>
        <v>10</v>
      </c>
      <c r="G17" s="1">
        <v>0.83</v>
      </c>
      <c r="H17" s="1">
        <f>G17*F17</f>
        <v>8.2999999999999989</v>
      </c>
      <c r="I17" s="1"/>
    </row>
    <row r="18" spans="1:9" x14ac:dyDescent="0.25">
      <c r="B18" s="1" t="s">
        <v>11</v>
      </c>
      <c r="C18" s="1">
        <v>315</v>
      </c>
      <c r="D18" s="79"/>
      <c r="E18" s="10"/>
      <c r="F18" s="1"/>
      <c r="G18" s="1"/>
      <c r="H18" s="1"/>
      <c r="I18" s="1"/>
    </row>
    <row r="19" spans="1:9" ht="17.25" x14ac:dyDescent="0.25">
      <c r="A19" s="24"/>
      <c r="B19" s="25"/>
      <c r="C19" s="25"/>
      <c r="D19" s="25"/>
      <c r="E19" s="25"/>
      <c r="F19" s="25"/>
      <c r="G19" s="25" t="s">
        <v>12</v>
      </c>
      <c r="H19" s="25">
        <f>SUM(H14:H18)</f>
        <v>27.214999999999996</v>
      </c>
      <c r="I19" s="25" t="s">
        <v>0</v>
      </c>
    </row>
  </sheetData>
  <mergeCells count="10">
    <mergeCell ref="B2:H2"/>
    <mergeCell ref="D6:D7"/>
    <mergeCell ref="D8:D9"/>
    <mergeCell ref="E5:E6"/>
    <mergeCell ref="E7:E8"/>
    <mergeCell ref="B11:F11"/>
    <mergeCell ref="E14:E15"/>
    <mergeCell ref="E16:E17"/>
    <mergeCell ref="D15:D16"/>
    <mergeCell ref="D17:D18"/>
  </mergeCells>
  <pageMargins left="0.7" right="0.7" top="0.78740157499999996" bottom="0.78740157499999996" header="0.3" footer="0.3"/>
  <pageSetup paperSize="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B408F-73F8-4A40-90C1-FC03C77C4B68}">
  <sheetPr>
    <pageSetUpPr fitToPage="1"/>
  </sheetPr>
  <dimension ref="A1:H31"/>
  <sheetViews>
    <sheetView tabSelected="1" workbookViewId="0">
      <selection activeCell="D16" sqref="D16"/>
    </sheetView>
  </sheetViews>
  <sheetFormatPr defaultRowHeight="15" x14ac:dyDescent="0.25"/>
  <cols>
    <col min="2" max="2" width="40.28515625" customWidth="1"/>
    <col min="3" max="6" width="20.7109375" customWidth="1"/>
  </cols>
  <sheetData>
    <row r="1" spans="1:8" ht="21.75" thickBot="1" x14ac:dyDescent="0.4">
      <c r="A1" s="61"/>
      <c r="B1" s="91" t="s">
        <v>59</v>
      </c>
      <c r="C1" s="91"/>
      <c r="D1" s="91"/>
      <c r="E1" s="91"/>
      <c r="F1" s="92"/>
    </row>
    <row r="2" spans="1:8" ht="15.75" thickTop="1" x14ac:dyDescent="0.25">
      <c r="A2" s="46"/>
      <c r="B2" s="40"/>
      <c r="C2" s="45"/>
      <c r="D2" s="42"/>
      <c r="E2" s="45"/>
      <c r="F2" s="47"/>
    </row>
    <row r="3" spans="1:8" x14ac:dyDescent="0.25">
      <c r="A3" s="93" t="s">
        <v>57</v>
      </c>
      <c r="B3" s="94" t="s">
        <v>74</v>
      </c>
      <c r="C3" s="95" t="s">
        <v>55</v>
      </c>
      <c r="D3" s="95"/>
      <c r="E3" s="95"/>
      <c r="F3" s="96"/>
    </row>
    <row r="4" spans="1:8" x14ac:dyDescent="0.25">
      <c r="A4" s="93"/>
      <c r="B4" s="94"/>
      <c r="C4" s="60" t="s">
        <v>36</v>
      </c>
      <c r="D4" s="60" t="s">
        <v>38</v>
      </c>
      <c r="E4" s="60" t="s">
        <v>37</v>
      </c>
      <c r="F4" s="51" t="s">
        <v>39</v>
      </c>
    </row>
    <row r="5" spans="1:8" x14ac:dyDescent="0.25">
      <c r="A5" s="55">
        <v>1</v>
      </c>
      <c r="B5" s="43" t="s">
        <v>92</v>
      </c>
      <c r="C5" s="44">
        <v>460</v>
      </c>
      <c r="D5" s="60"/>
      <c r="E5" s="44">
        <f>C5</f>
        <v>460</v>
      </c>
      <c r="F5" s="52"/>
      <c r="H5" s="75"/>
    </row>
    <row r="6" spans="1:8" x14ac:dyDescent="0.25">
      <c r="A6" s="55">
        <v>2</v>
      </c>
      <c r="B6" s="43" t="s">
        <v>111</v>
      </c>
      <c r="C6" s="44">
        <v>36.357999999999997</v>
      </c>
      <c r="D6" s="60"/>
      <c r="E6" s="44">
        <f>C6</f>
        <v>36.357999999999997</v>
      </c>
      <c r="F6" s="52"/>
    </row>
    <row r="7" spans="1:8" x14ac:dyDescent="0.25">
      <c r="A7" s="55">
        <v>3</v>
      </c>
      <c r="B7" s="43" t="s">
        <v>110</v>
      </c>
      <c r="C7" s="44">
        <v>9.9450000000000003</v>
      </c>
      <c r="D7" s="60"/>
      <c r="E7" s="44">
        <v>6.45</v>
      </c>
      <c r="F7" s="52"/>
    </row>
    <row r="8" spans="1:8" x14ac:dyDescent="0.25">
      <c r="A8" s="55">
        <v>4</v>
      </c>
      <c r="B8" s="43" t="s">
        <v>73</v>
      </c>
      <c r="C8" s="44"/>
      <c r="D8" s="60">
        <v>135.03</v>
      </c>
      <c r="E8" s="44"/>
      <c r="F8" s="52">
        <f>D8</f>
        <v>135.03</v>
      </c>
    </row>
    <row r="9" spans="1:8" x14ac:dyDescent="0.25">
      <c r="A9" s="55">
        <v>5</v>
      </c>
      <c r="B9" s="43" t="s">
        <v>48</v>
      </c>
      <c r="C9" s="44"/>
      <c r="D9" s="60">
        <v>1190</v>
      </c>
      <c r="E9" s="44"/>
      <c r="F9" s="52">
        <f>D9</f>
        <v>1190</v>
      </c>
      <c r="H9" s="75"/>
    </row>
    <row r="10" spans="1:8" x14ac:dyDescent="0.25">
      <c r="A10" s="55">
        <v>6</v>
      </c>
      <c r="B10" s="43" t="s">
        <v>93</v>
      </c>
      <c r="C10" s="44"/>
      <c r="D10" s="60">
        <v>220</v>
      </c>
      <c r="E10" s="44"/>
      <c r="F10" s="52">
        <f>D10</f>
        <v>220</v>
      </c>
      <c r="H10" s="75"/>
    </row>
    <row r="11" spans="1:8" x14ac:dyDescent="0.25">
      <c r="A11" s="55">
        <v>7</v>
      </c>
      <c r="B11" s="43" t="s">
        <v>47</v>
      </c>
      <c r="C11" s="44">
        <v>269</v>
      </c>
      <c r="D11" s="60"/>
      <c r="E11" s="44">
        <f>C11</f>
        <v>269</v>
      </c>
      <c r="F11" s="52"/>
      <c r="H11" s="75"/>
    </row>
    <row r="12" spans="1:8" x14ac:dyDescent="0.25">
      <c r="A12" s="55">
        <v>8</v>
      </c>
      <c r="B12" s="43" t="s">
        <v>94</v>
      </c>
      <c r="C12" s="44"/>
      <c r="D12" s="60">
        <v>38.42</v>
      </c>
      <c r="E12" s="44"/>
      <c r="F12" s="52">
        <f>D12</f>
        <v>38.42</v>
      </c>
    </row>
    <row r="13" spans="1:8" x14ac:dyDescent="0.25">
      <c r="A13" s="55">
        <v>9</v>
      </c>
      <c r="B13" s="43" t="s">
        <v>112</v>
      </c>
      <c r="C13" s="44">
        <v>256.89999999999998</v>
      </c>
      <c r="D13" s="60"/>
      <c r="E13" s="44">
        <f>C13</f>
        <v>256.89999999999998</v>
      </c>
      <c r="F13" s="52"/>
    </row>
    <row r="14" spans="1:8" x14ac:dyDescent="0.25">
      <c r="A14" s="55">
        <v>10</v>
      </c>
      <c r="B14" s="43" t="s">
        <v>71</v>
      </c>
      <c r="C14" s="44">
        <f>'SO02 zátopa'!E4</f>
        <v>5022.6000000000004</v>
      </c>
      <c r="D14" s="60"/>
      <c r="E14" s="44">
        <f>C14</f>
        <v>5022.6000000000004</v>
      </c>
      <c r="F14" s="52"/>
    </row>
    <row r="15" spans="1:8" x14ac:dyDescent="0.25">
      <c r="A15" s="55">
        <v>11</v>
      </c>
      <c r="B15" s="43" t="s">
        <v>91</v>
      </c>
      <c r="C15" s="72"/>
      <c r="D15" s="73">
        <v>569.04999999999995</v>
      </c>
      <c r="E15" s="72"/>
      <c r="F15" s="74">
        <f>E27</f>
        <v>569.04999999999995</v>
      </c>
    </row>
    <row r="16" spans="1:8" x14ac:dyDescent="0.25">
      <c r="A16" s="55">
        <v>12</v>
      </c>
      <c r="B16" s="43" t="s">
        <v>72</v>
      </c>
      <c r="C16" s="72"/>
      <c r="D16" s="73"/>
      <c r="E16" s="72"/>
      <c r="F16" s="74">
        <f>3898.808</f>
        <v>3898.808</v>
      </c>
    </row>
    <row r="17" spans="1:6" x14ac:dyDescent="0.25">
      <c r="A17" s="54"/>
      <c r="B17" s="48" t="s">
        <v>54</v>
      </c>
      <c r="C17" s="50">
        <f>SUM(C5:C16)</f>
        <v>6054.8029999999999</v>
      </c>
      <c r="D17" s="50">
        <f>SUM(D5:D16)</f>
        <v>2152.5</v>
      </c>
      <c r="E17" s="50">
        <f>SUM(E5:E16)</f>
        <v>6051.3080000000009</v>
      </c>
      <c r="F17" s="56">
        <f>SUM(F5:F16)</f>
        <v>6051.308</v>
      </c>
    </row>
    <row r="18" spans="1:6" x14ac:dyDescent="0.25">
      <c r="A18" s="53" t="s">
        <v>58</v>
      </c>
      <c r="B18" s="49" t="s">
        <v>56</v>
      </c>
      <c r="C18" s="99">
        <f>D17-C17</f>
        <v>-3902.3029999999999</v>
      </c>
      <c r="D18" s="100"/>
      <c r="E18" s="97">
        <f>E17-F17</f>
        <v>0</v>
      </c>
      <c r="F18" s="98"/>
    </row>
    <row r="19" spans="1:6" ht="15.75" thickBot="1" x14ac:dyDescent="0.3"/>
    <row r="20" spans="1:6" ht="21.75" thickBot="1" x14ac:dyDescent="0.4">
      <c r="A20" s="70"/>
      <c r="B20" s="91" t="s">
        <v>59</v>
      </c>
      <c r="C20" s="91"/>
      <c r="D20" s="91"/>
      <c r="E20" s="91"/>
      <c r="F20" s="92"/>
    </row>
    <row r="21" spans="1:6" ht="15.75" thickTop="1" x14ac:dyDescent="0.25">
      <c r="A21" s="46"/>
      <c r="B21" s="40"/>
      <c r="C21" s="45"/>
      <c r="D21" s="42"/>
      <c r="E21" s="45"/>
      <c r="F21" s="47"/>
    </row>
    <row r="22" spans="1:6" x14ac:dyDescent="0.25">
      <c r="A22" s="93" t="s">
        <v>57</v>
      </c>
      <c r="B22" s="94" t="s">
        <v>60</v>
      </c>
      <c r="C22" s="95" t="s">
        <v>55</v>
      </c>
      <c r="D22" s="95"/>
      <c r="E22" s="95"/>
      <c r="F22" s="96"/>
    </row>
    <row r="23" spans="1:6" x14ac:dyDescent="0.25">
      <c r="A23" s="93"/>
      <c r="B23" s="94"/>
      <c r="C23" s="71" t="s">
        <v>36</v>
      </c>
      <c r="D23" s="71" t="s">
        <v>38</v>
      </c>
      <c r="E23" s="71" t="s">
        <v>37</v>
      </c>
      <c r="F23" s="51" t="s">
        <v>39</v>
      </c>
    </row>
    <row r="24" spans="1:6" x14ac:dyDescent="0.25">
      <c r="A24" s="55">
        <v>1</v>
      </c>
      <c r="B24" s="43" t="s">
        <v>75</v>
      </c>
      <c r="C24" s="44">
        <f>215*2</f>
        <v>430</v>
      </c>
      <c r="D24" s="71"/>
      <c r="E24" s="44">
        <f>C24</f>
        <v>430</v>
      </c>
      <c r="F24" s="52"/>
    </row>
    <row r="25" spans="1:6" x14ac:dyDescent="0.25">
      <c r="A25" s="55">
        <v>2</v>
      </c>
      <c r="B25" s="43" t="s">
        <v>76</v>
      </c>
      <c r="C25" s="44">
        <f>30.5+3.25</f>
        <v>33.75</v>
      </c>
      <c r="D25" s="71"/>
      <c r="E25" s="44">
        <f>C25</f>
        <v>33.75</v>
      </c>
      <c r="F25" s="52"/>
    </row>
    <row r="26" spans="1:6" x14ac:dyDescent="0.25">
      <c r="A26" s="55">
        <v>3</v>
      </c>
      <c r="B26" s="43" t="s">
        <v>77</v>
      </c>
      <c r="C26" s="44"/>
      <c r="D26" s="71">
        <v>1.8</v>
      </c>
      <c r="E26" s="44"/>
      <c r="F26" s="52">
        <v>1.8</v>
      </c>
    </row>
    <row r="27" spans="1:6" x14ac:dyDescent="0.25">
      <c r="A27" s="55">
        <v>4</v>
      </c>
      <c r="B27" s="43" t="s">
        <v>96</v>
      </c>
      <c r="C27" s="44"/>
      <c r="D27" s="71"/>
      <c r="E27" s="44">
        <v>569.04999999999995</v>
      </c>
      <c r="F27" s="52"/>
    </row>
    <row r="28" spans="1:6" x14ac:dyDescent="0.25">
      <c r="A28" s="55">
        <v>5</v>
      </c>
      <c r="B28" s="43" t="s">
        <v>95</v>
      </c>
      <c r="C28" s="44"/>
      <c r="D28" s="71">
        <v>240</v>
      </c>
      <c r="E28" s="44"/>
      <c r="F28" s="52">
        <v>240</v>
      </c>
    </row>
    <row r="29" spans="1:6" x14ac:dyDescent="0.25">
      <c r="A29" s="55">
        <v>6</v>
      </c>
      <c r="B29" s="43" t="s">
        <v>78</v>
      </c>
      <c r="C29" s="44"/>
      <c r="D29" s="71">
        <v>791</v>
      </c>
      <c r="E29" s="44"/>
      <c r="F29" s="52">
        <v>791</v>
      </c>
    </row>
    <row r="30" spans="1:6" x14ac:dyDescent="0.25">
      <c r="A30" s="54"/>
      <c r="B30" s="48" t="s">
        <v>54</v>
      </c>
      <c r="C30" s="50">
        <f>SUM(C24:C29)</f>
        <v>463.75</v>
      </c>
      <c r="D30" s="50">
        <f>SUM(D24:D29)</f>
        <v>1032.8</v>
      </c>
      <c r="E30" s="50">
        <f>SUM(E24:E29)</f>
        <v>1032.8</v>
      </c>
      <c r="F30" s="56">
        <f>SUM(F24:F29)</f>
        <v>1032.8</v>
      </c>
    </row>
    <row r="31" spans="1:6" x14ac:dyDescent="0.25">
      <c r="A31" s="53" t="s">
        <v>58</v>
      </c>
      <c r="B31" s="49" t="s">
        <v>56</v>
      </c>
      <c r="C31" s="99">
        <f>D30-C30</f>
        <v>569.04999999999995</v>
      </c>
      <c r="D31" s="100"/>
      <c r="E31" s="97">
        <f>E30-F30</f>
        <v>0</v>
      </c>
      <c r="F31" s="98"/>
    </row>
  </sheetData>
  <mergeCells count="12">
    <mergeCell ref="B20:F20"/>
    <mergeCell ref="A22:A23"/>
    <mergeCell ref="B22:B23"/>
    <mergeCell ref="C22:F22"/>
    <mergeCell ref="E31:F31"/>
    <mergeCell ref="C31:D31"/>
    <mergeCell ref="B1:F1"/>
    <mergeCell ref="A3:A4"/>
    <mergeCell ref="B3:B4"/>
    <mergeCell ref="C3:F3"/>
    <mergeCell ref="E18:F18"/>
    <mergeCell ref="C18:D18"/>
  </mergeCells>
  <pageMargins left="0.7" right="0.7" top="0.78740157499999996" bottom="0.78740157499999996" header="0.3" footer="0.3"/>
  <pageSetup paperSize="9" scale="9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14437-4ADE-479A-850D-F10441FA72E6}">
  <dimension ref="A1:C17"/>
  <sheetViews>
    <sheetView workbookViewId="0">
      <selection activeCell="C20" sqref="C20"/>
    </sheetView>
  </sheetViews>
  <sheetFormatPr defaultRowHeight="15" x14ac:dyDescent="0.25"/>
  <cols>
    <col min="1" max="1" width="20.7109375" bestFit="1" customWidth="1"/>
    <col min="2" max="2" width="19.85546875" customWidth="1"/>
    <col min="3" max="3" width="22" customWidth="1"/>
  </cols>
  <sheetData>
    <row r="1" spans="1:3" x14ac:dyDescent="0.25">
      <c r="A1" s="59"/>
      <c r="B1" s="59" t="s">
        <v>89</v>
      </c>
      <c r="C1" s="59" t="s">
        <v>90</v>
      </c>
    </row>
    <row r="2" spans="1:3" x14ac:dyDescent="0.25">
      <c r="A2" s="59" t="s">
        <v>79</v>
      </c>
      <c r="B2" s="59"/>
      <c r="C2" s="59"/>
    </row>
    <row r="3" spans="1:3" x14ac:dyDescent="0.25">
      <c r="A3" s="59" t="s">
        <v>80</v>
      </c>
      <c r="B3" s="59"/>
      <c r="C3" s="59"/>
    </row>
    <row r="4" spans="1:3" x14ac:dyDescent="0.25">
      <c r="A4" s="59" t="s">
        <v>81</v>
      </c>
      <c r="B4" s="59">
        <v>4.4000000000000004</v>
      </c>
      <c r="C4" s="59">
        <v>9.8000000000000007</v>
      </c>
    </row>
    <row r="5" spans="1:3" x14ac:dyDescent="0.25">
      <c r="A5" s="59" t="s">
        <v>82</v>
      </c>
      <c r="B5" s="59">
        <v>15.23</v>
      </c>
      <c r="C5" s="59">
        <v>21</v>
      </c>
    </row>
    <row r="6" spans="1:3" x14ac:dyDescent="0.25">
      <c r="A6" s="59" t="s">
        <v>83</v>
      </c>
      <c r="B6" s="59">
        <v>3</v>
      </c>
      <c r="C6" s="59">
        <v>6.33</v>
      </c>
    </row>
    <row r="7" spans="1:3" x14ac:dyDescent="0.25">
      <c r="A7" s="59" t="s">
        <v>84</v>
      </c>
      <c r="B7" s="59">
        <v>12.75</v>
      </c>
      <c r="C7" s="59">
        <v>17.75</v>
      </c>
    </row>
    <row r="8" spans="1:3" x14ac:dyDescent="0.25">
      <c r="A8" s="59"/>
      <c r="B8" s="59"/>
      <c r="C8" s="59"/>
    </row>
    <row r="9" spans="1:3" x14ac:dyDescent="0.25">
      <c r="A9" s="59" t="s">
        <v>85</v>
      </c>
      <c r="B9" s="59"/>
      <c r="C9" s="59"/>
    </row>
    <row r="10" spans="1:3" x14ac:dyDescent="0.25">
      <c r="A10" s="59" t="s">
        <v>86</v>
      </c>
      <c r="B10" s="59">
        <f>(B7+B5)/2/2</f>
        <v>6.9950000000000001</v>
      </c>
      <c r="C10" s="59">
        <f>(C7+C5)/2/2</f>
        <v>9.6875</v>
      </c>
    </row>
    <row r="11" spans="1:3" x14ac:dyDescent="0.25">
      <c r="A11" s="59" t="s">
        <v>87</v>
      </c>
      <c r="B11" s="59">
        <f>(B6+B4)/2/2</f>
        <v>1.85</v>
      </c>
      <c r="C11" s="59">
        <f>(C6+C4)/2/2</f>
        <v>4.0325000000000006</v>
      </c>
    </row>
    <row r="12" spans="1:3" x14ac:dyDescent="0.25">
      <c r="A12" s="59" t="s">
        <v>88</v>
      </c>
      <c r="B12" s="59">
        <v>1.2</v>
      </c>
      <c r="C12" s="59">
        <v>2</v>
      </c>
    </row>
    <row r="13" spans="1:3" x14ac:dyDescent="0.25">
      <c r="A13" s="59"/>
      <c r="B13" s="59"/>
      <c r="C13" s="59"/>
    </row>
    <row r="14" spans="1:3" x14ac:dyDescent="0.25">
      <c r="A14" s="59"/>
      <c r="B14" s="59">
        <f>PI()*B12/3*(B10*B10+B10*B11+B11*B11)</f>
        <v>82.04994922752725</v>
      </c>
      <c r="C14" s="59">
        <f>PI()*C12/3*(C10*C10+C10*C11+C11*C11)</f>
        <v>312.42836561657589</v>
      </c>
    </row>
    <row r="15" spans="1:3" x14ac:dyDescent="0.25">
      <c r="A15" s="59" t="s">
        <v>15</v>
      </c>
      <c r="B15" s="101">
        <f>C14+B14</f>
        <v>394.47831484410312</v>
      </c>
      <c r="C15" s="101"/>
    </row>
    <row r="17" spans="2:3" x14ac:dyDescent="0.25">
      <c r="B17">
        <f>B14*1.1</f>
        <v>90.254944150279982</v>
      </c>
      <c r="C17">
        <f>C14*1.1</f>
        <v>343.6712021782335</v>
      </c>
    </row>
  </sheetData>
  <mergeCells count="1">
    <mergeCell ref="B15:C15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6E5AF-1AA0-4BC5-A2E0-F2E25E1C754A}">
  <dimension ref="A1:N42"/>
  <sheetViews>
    <sheetView workbookViewId="0">
      <selection activeCell="N43" sqref="N43"/>
    </sheetView>
  </sheetViews>
  <sheetFormatPr defaultRowHeight="15" x14ac:dyDescent="0.25"/>
  <sheetData>
    <row r="1" spans="1:8" x14ac:dyDescent="0.25">
      <c r="A1" t="s">
        <v>97</v>
      </c>
      <c r="B1">
        <v>1</v>
      </c>
      <c r="C1">
        <v>74.400000000000006</v>
      </c>
      <c r="D1">
        <v>16.5</v>
      </c>
      <c r="E1">
        <f>D1*C1</f>
        <v>1227.6000000000001</v>
      </c>
    </row>
    <row r="2" spans="1:8" x14ac:dyDescent="0.25">
      <c r="B2">
        <v>2</v>
      </c>
      <c r="C2">
        <v>122</v>
      </c>
      <c r="D2">
        <v>22.5</v>
      </c>
      <c r="E2">
        <f t="shared" ref="E2:E3" si="0">D2*C2</f>
        <v>2745</v>
      </c>
    </row>
    <row r="3" spans="1:8" x14ac:dyDescent="0.25">
      <c r="B3">
        <v>3</v>
      </c>
      <c r="C3">
        <v>42</v>
      </c>
      <c r="D3">
        <v>25</v>
      </c>
      <c r="E3">
        <f t="shared" si="0"/>
        <v>1050</v>
      </c>
    </row>
    <row r="4" spans="1:8" x14ac:dyDescent="0.25">
      <c r="E4">
        <f>E3+E2+E1</f>
        <v>5022.6000000000004</v>
      </c>
    </row>
    <row r="6" spans="1:8" x14ac:dyDescent="0.25">
      <c r="A6" t="s">
        <v>61</v>
      </c>
      <c r="B6">
        <v>1</v>
      </c>
      <c r="C6">
        <f>2*0.9</f>
        <v>1.8</v>
      </c>
      <c r="D6">
        <v>9.1999999999999993</v>
      </c>
      <c r="E6">
        <v>16.5</v>
      </c>
      <c r="F6">
        <f>E6+D6+C6</f>
        <v>27.5</v>
      </c>
      <c r="G6">
        <v>16.5</v>
      </c>
      <c r="H6">
        <f>G6*F6</f>
        <v>453.75</v>
      </c>
    </row>
    <row r="7" spans="1:8" x14ac:dyDescent="0.25">
      <c r="B7">
        <v>2</v>
      </c>
      <c r="C7">
        <f t="shared" ref="C7:C8" si="1">2*0.9</f>
        <v>1.8</v>
      </c>
      <c r="D7">
        <v>18.5</v>
      </c>
      <c r="E7">
        <v>11.7</v>
      </c>
      <c r="F7">
        <f t="shared" ref="F7:F8" si="2">E7+D7+C7</f>
        <v>32</v>
      </c>
      <c r="G7">
        <v>22.5</v>
      </c>
      <c r="H7">
        <f t="shared" ref="H7:H8" si="3">G7*F7</f>
        <v>720</v>
      </c>
    </row>
    <row r="8" spans="1:8" x14ac:dyDescent="0.25">
      <c r="B8">
        <v>3</v>
      </c>
      <c r="C8">
        <f t="shared" si="1"/>
        <v>1.8</v>
      </c>
      <c r="D8">
        <v>12</v>
      </c>
      <c r="E8">
        <v>10</v>
      </c>
      <c r="F8">
        <f t="shared" si="2"/>
        <v>23.8</v>
      </c>
      <c r="G8">
        <v>25</v>
      </c>
      <c r="H8">
        <f t="shared" si="3"/>
        <v>595</v>
      </c>
    </row>
    <row r="9" spans="1:8" x14ac:dyDescent="0.25">
      <c r="H9">
        <f>H8+H7+H6</f>
        <v>1768.75</v>
      </c>
    </row>
    <row r="42" spans="14:14" x14ac:dyDescent="0.25">
      <c r="N42">
        <v>17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DF9EA-DB23-4D1D-AABE-8BEB8508902C}">
  <dimension ref="A1:P159"/>
  <sheetViews>
    <sheetView topLeftCell="A17" workbookViewId="0">
      <selection activeCell="F35" sqref="F35"/>
    </sheetView>
  </sheetViews>
  <sheetFormatPr defaultRowHeight="15" x14ac:dyDescent="0.25"/>
  <sheetData>
    <row r="1" spans="1:11" ht="18.75" x14ac:dyDescent="0.3">
      <c r="A1" s="65"/>
      <c r="B1" s="41" t="s">
        <v>98</v>
      </c>
      <c r="C1" s="65"/>
      <c r="D1" s="65"/>
      <c r="E1" s="65"/>
      <c r="F1" s="65"/>
      <c r="G1" s="65"/>
      <c r="H1" s="65"/>
      <c r="I1" s="65"/>
    </row>
    <row r="2" spans="1:11" ht="18.75" x14ac:dyDescent="0.25">
      <c r="A2" s="65"/>
      <c r="B2" s="82" t="s">
        <v>31</v>
      </c>
      <c r="C2" s="82"/>
      <c r="D2" s="65"/>
      <c r="E2" s="65"/>
      <c r="F2" s="65"/>
      <c r="G2" s="65"/>
      <c r="H2" s="65"/>
      <c r="I2" s="65"/>
    </row>
    <row r="3" spans="1:11" x14ac:dyDescent="0.25">
      <c r="A3" s="65"/>
      <c r="B3" s="79" t="s">
        <v>4</v>
      </c>
      <c r="C3" s="65" t="s">
        <v>9</v>
      </c>
      <c r="D3" s="79" t="s">
        <v>5</v>
      </c>
      <c r="E3" s="79"/>
      <c r="F3" s="65" t="s">
        <v>8</v>
      </c>
      <c r="G3" s="65" t="s">
        <v>6</v>
      </c>
      <c r="H3" s="65" t="s">
        <v>13</v>
      </c>
      <c r="I3" s="65"/>
    </row>
    <row r="4" spans="1:11" ht="17.25" x14ac:dyDescent="0.25">
      <c r="A4" s="65"/>
      <c r="B4" s="79"/>
      <c r="C4" s="65" t="s">
        <v>2</v>
      </c>
      <c r="D4" s="79" t="s">
        <v>2</v>
      </c>
      <c r="E4" s="79"/>
      <c r="F4" s="65" t="s">
        <v>2</v>
      </c>
      <c r="G4" s="65" t="s">
        <v>1</v>
      </c>
      <c r="H4" s="65" t="s">
        <v>0</v>
      </c>
      <c r="I4" s="65"/>
    </row>
    <row r="5" spans="1:11" x14ac:dyDescent="0.25">
      <c r="A5" s="3"/>
      <c r="B5" s="65" t="s">
        <v>10</v>
      </c>
      <c r="C5" s="65">
        <v>10</v>
      </c>
      <c r="D5" s="65"/>
      <c r="E5" s="79">
        <f>C6-C5</f>
        <v>10</v>
      </c>
      <c r="F5" s="65"/>
      <c r="G5" s="65"/>
      <c r="H5" s="65"/>
      <c r="I5" s="65"/>
    </row>
    <row r="6" spans="1:11" x14ac:dyDescent="0.25">
      <c r="A6" s="65"/>
      <c r="B6" s="65">
        <v>1</v>
      </c>
      <c r="C6" s="65">
        <v>20</v>
      </c>
      <c r="D6" s="79">
        <f>C7-C6</f>
        <v>10</v>
      </c>
      <c r="E6" s="79"/>
      <c r="F6" s="65">
        <f>E5+D6/2</f>
        <v>15</v>
      </c>
      <c r="G6" s="64">
        <v>5.55</v>
      </c>
      <c r="H6" s="65">
        <f>G6*F6</f>
        <v>83.25</v>
      </c>
      <c r="I6" s="65"/>
    </row>
    <row r="7" spans="1:11" x14ac:dyDescent="0.25">
      <c r="A7" s="65"/>
      <c r="B7" s="65">
        <v>2</v>
      </c>
      <c r="C7" s="65">
        <v>30</v>
      </c>
      <c r="D7" s="79"/>
      <c r="E7" s="79">
        <f>C8-C7</f>
        <v>10</v>
      </c>
      <c r="F7" s="65">
        <f>D6/2+E7/2</f>
        <v>10</v>
      </c>
      <c r="G7" s="64">
        <v>8.85</v>
      </c>
      <c r="H7" s="65">
        <f t="shared" ref="H7:H10" si="0">G7*F7</f>
        <v>88.5</v>
      </c>
      <c r="I7" s="65"/>
    </row>
    <row r="8" spans="1:11" x14ac:dyDescent="0.25">
      <c r="A8" s="65"/>
      <c r="B8" s="65">
        <v>3</v>
      </c>
      <c r="C8" s="65">
        <v>40</v>
      </c>
      <c r="D8" s="79">
        <f>C9-C8</f>
        <v>10</v>
      </c>
      <c r="E8" s="79"/>
      <c r="F8" s="65">
        <f>E7/2+D8/2</f>
        <v>10</v>
      </c>
      <c r="G8" s="64">
        <v>10.85</v>
      </c>
      <c r="H8" s="65">
        <f t="shared" si="0"/>
        <v>108.5</v>
      </c>
      <c r="I8" s="65"/>
    </row>
    <row r="9" spans="1:11" x14ac:dyDescent="0.25">
      <c r="A9" s="65"/>
      <c r="B9" s="65">
        <v>4</v>
      </c>
      <c r="C9" s="65">
        <v>50</v>
      </c>
      <c r="D9" s="79"/>
      <c r="E9" s="79">
        <f>C10-C9</f>
        <v>5</v>
      </c>
      <c r="F9" s="65">
        <f>D8/2+E9/2</f>
        <v>7.5</v>
      </c>
      <c r="G9" s="64">
        <v>13.7</v>
      </c>
      <c r="H9" s="65">
        <f t="shared" si="0"/>
        <v>102.75</v>
      </c>
      <c r="I9" s="65"/>
    </row>
    <row r="10" spans="1:11" x14ac:dyDescent="0.25">
      <c r="A10" s="65"/>
      <c r="B10" s="65">
        <v>5</v>
      </c>
      <c r="C10" s="65">
        <v>55</v>
      </c>
      <c r="D10" s="79">
        <f>C11-C10</f>
        <v>5</v>
      </c>
      <c r="E10" s="79"/>
      <c r="F10" s="65">
        <f>E9/2+D10</f>
        <v>7.5</v>
      </c>
      <c r="G10" s="64">
        <v>9.59</v>
      </c>
      <c r="H10" s="65">
        <f t="shared" si="0"/>
        <v>71.924999999999997</v>
      </c>
      <c r="I10" s="65"/>
    </row>
    <row r="11" spans="1:11" x14ac:dyDescent="0.25">
      <c r="A11" s="65"/>
      <c r="B11" s="65" t="s">
        <v>62</v>
      </c>
      <c r="C11" s="65">
        <v>60</v>
      </c>
      <c r="D11" s="79"/>
      <c r="E11" s="62"/>
      <c r="F11" s="65"/>
      <c r="G11" s="65"/>
      <c r="H11" s="65">
        <v>0</v>
      </c>
      <c r="I11" s="65"/>
    </row>
    <row r="12" spans="1:11" ht="17.25" x14ac:dyDescent="0.25">
      <c r="A12" s="67"/>
      <c r="B12" s="67"/>
      <c r="C12" s="67"/>
      <c r="D12" s="63"/>
      <c r="E12" s="67"/>
      <c r="F12" s="67">
        <f>F11+F10+F9+F8+F7+F6</f>
        <v>50</v>
      </c>
      <c r="G12" s="5" t="s">
        <v>12</v>
      </c>
      <c r="H12" s="5">
        <f>SUM(H5:H11)</f>
        <v>454.92500000000001</v>
      </c>
      <c r="I12" s="5" t="s">
        <v>7</v>
      </c>
      <c r="K12" s="75"/>
    </row>
    <row r="14" spans="1:11" ht="18.75" x14ac:dyDescent="0.3">
      <c r="A14" s="65"/>
      <c r="B14" s="41" t="s">
        <v>99</v>
      </c>
      <c r="C14" s="65"/>
      <c r="D14" s="65"/>
      <c r="E14" s="65"/>
      <c r="F14" s="65"/>
      <c r="G14" s="65"/>
      <c r="H14" s="65"/>
      <c r="I14" s="65"/>
    </row>
    <row r="15" spans="1:11" ht="18.75" x14ac:dyDescent="0.25">
      <c r="A15" s="65"/>
      <c r="B15" s="82" t="s">
        <v>100</v>
      </c>
      <c r="C15" s="82"/>
      <c r="D15" s="82"/>
      <c r="E15" s="82"/>
      <c r="F15" s="82"/>
      <c r="G15" s="82"/>
      <c r="H15" s="82"/>
      <c r="I15" s="65"/>
    </row>
    <row r="16" spans="1:11" x14ac:dyDescent="0.25">
      <c r="A16" s="65"/>
      <c r="B16" s="79" t="s">
        <v>4</v>
      </c>
      <c r="C16" s="65" t="s">
        <v>9</v>
      </c>
      <c r="D16" s="79" t="s">
        <v>5</v>
      </c>
      <c r="E16" s="79"/>
      <c r="F16" s="65" t="s">
        <v>8</v>
      </c>
      <c r="G16" s="65" t="s">
        <v>6</v>
      </c>
      <c r="H16" s="65" t="s">
        <v>13</v>
      </c>
      <c r="I16" s="65"/>
    </row>
    <row r="17" spans="1:16" ht="17.25" x14ac:dyDescent="0.25">
      <c r="A17" s="65"/>
      <c r="B17" s="79"/>
      <c r="C17" s="65" t="s">
        <v>2</v>
      </c>
      <c r="D17" s="79" t="s">
        <v>2</v>
      </c>
      <c r="E17" s="79"/>
      <c r="F17" s="65" t="s">
        <v>2</v>
      </c>
      <c r="G17" s="65" t="s">
        <v>1</v>
      </c>
      <c r="H17" s="65" t="s">
        <v>0</v>
      </c>
      <c r="I17" s="65"/>
    </row>
    <row r="18" spans="1:16" x14ac:dyDescent="0.25">
      <c r="A18" s="3"/>
      <c r="B18" s="65" t="s">
        <v>10</v>
      </c>
      <c r="C18" s="65">
        <v>10</v>
      </c>
      <c r="D18" s="65"/>
      <c r="E18" s="79">
        <f>C19-C18</f>
        <v>10</v>
      </c>
      <c r="F18" s="65"/>
      <c r="G18" s="65"/>
      <c r="H18" s="65"/>
      <c r="I18" s="65"/>
    </row>
    <row r="19" spans="1:16" x14ac:dyDescent="0.25">
      <c r="A19" s="65"/>
      <c r="B19" s="65">
        <v>1</v>
      </c>
      <c r="C19" s="65">
        <v>20</v>
      </c>
      <c r="D19" s="79">
        <f>C20-C19</f>
        <v>10</v>
      </c>
      <c r="E19" s="79"/>
      <c r="F19" s="65">
        <f>E18+D19/2</f>
        <v>15</v>
      </c>
      <c r="G19" s="64">
        <v>12.22</v>
      </c>
      <c r="H19" s="65">
        <f>G19*F19</f>
        <v>183.3</v>
      </c>
      <c r="I19" s="65"/>
    </row>
    <row r="20" spans="1:16" x14ac:dyDescent="0.25">
      <c r="A20" s="65"/>
      <c r="B20" s="65">
        <v>2</v>
      </c>
      <c r="C20" s="65">
        <v>30</v>
      </c>
      <c r="D20" s="79"/>
      <c r="E20" s="79">
        <f>C21-C20</f>
        <v>10</v>
      </c>
      <c r="F20" s="65">
        <f>D19/2+E20/2</f>
        <v>10</v>
      </c>
      <c r="G20" s="64">
        <v>25.61</v>
      </c>
      <c r="H20" s="65">
        <f t="shared" ref="H20:H24" si="1">G20*F20</f>
        <v>256.10000000000002</v>
      </c>
      <c r="I20" s="65"/>
    </row>
    <row r="21" spans="1:16" x14ac:dyDescent="0.25">
      <c r="A21" s="65"/>
      <c r="B21" s="65">
        <v>3</v>
      </c>
      <c r="C21" s="65">
        <v>40</v>
      </c>
      <c r="D21" s="79">
        <f>C22-C21</f>
        <v>10</v>
      </c>
      <c r="E21" s="79"/>
      <c r="F21" s="65">
        <f>E20/2+D21/2</f>
        <v>10</v>
      </c>
      <c r="G21" s="64">
        <v>34.99</v>
      </c>
      <c r="H21" s="65">
        <f t="shared" si="1"/>
        <v>349.90000000000003</v>
      </c>
      <c r="I21" s="65"/>
    </row>
    <row r="22" spans="1:16" x14ac:dyDescent="0.25">
      <c r="A22" s="65"/>
      <c r="B22" s="65">
        <v>4</v>
      </c>
      <c r="C22" s="65">
        <v>50</v>
      </c>
      <c r="D22" s="79"/>
      <c r="E22" s="79">
        <f>C23-C22</f>
        <v>5</v>
      </c>
      <c r="F22" s="65">
        <f>D21/2+E22/2</f>
        <v>7.5</v>
      </c>
      <c r="G22" s="64">
        <v>29.31</v>
      </c>
      <c r="H22" s="65">
        <f t="shared" si="1"/>
        <v>219.82499999999999</v>
      </c>
      <c r="I22" s="65"/>
    </row>
    <row r="23" spans="1:16" x14ac:dyDescent="0.25">
      <c r="A23" s="65"/>
      <c r="B23" s="65">
        <v>5</v>
      </c>
      <c r="C23" s="65">
        <v>55</v>
      </c>
      <c r="D23" s="79">
        <f>C24-C23</f>
        <v>5</v>
      </c>
      <c r="E23" s="79"/>
      <c r="F23" s="65">
        <f>E22/2+D23</f>
        <v>7.5</v>
      </c>
      <c r="G23" s="64">
        <v>22.33</v>
      </c>
      <c r="H23" s="65">
        <f t="shared" si="1"/>
        <v>167.47499999999999</v>
      </c>
      <c r="I23" s="65"/>
      <c r="P23">
        <v>79</v>
      </c>
    </row>
    <row r="24" spans="1:16" x14ac:dyDescent="0.25">
      <c r="A24" s="65"/>
      <c r="B24" s="65" t="s">
        <v>62</v>
      </c>
      <c r="C24" s="65">
        <v>60</v>
      </c>
      <c r="D24" s="79"/>
      <c r="E24" s="62"/>
      <c r="F24" s="65"/>
      <c r="G24" s="65"/>
      <c r="H24" s="65">
        <f t="shared" si="1"/>
        <v>0</v>
      </c>
      <c r="I24" s="65"/>
    </row>
    <row r="25" spans="1:16" ht="17.25" x14ac:dyDescent="0.25">
      <c r="A25" s="67"/>
      <c r="B25" s="67"/>
      <c r="C25" s="67"/>
      <c r="D25" s="63"/>
      <c r="E25" s="67"/>
      <c r="F25" s="67">
        <f>F24+F23+F22+F21+F20+F19</f>
        <v>50</v>
      </c>
      <c r="G25" s="5" t="s">
        <v>12</v>
      </c>
      <c r="H25" s="5">
        <f>SUM(H18:H24)</f>
        <v>1176.5999999999999</v>
      </c>
      <c r="I25" s="5" t="s">
        <v>7</v>
      </c>
    </row>
    <row r="27" spans="1:16" ht="18.75" x14ac:dyDescent="0.3">
      <c r="A27" s="65"/>
      <c r="B27" s="41" t="s">
        <v>99</v>
      </c>
      <c r="C27" s="65"/>
      <c r="D27" s="65"/>
      <c r="E27" s="65"/>
      <c r="F27" s="65"/>
      <c r="G27" s="65"/>
      <c r="H27" s="65"/>
      <c r="I27" s="65"/>
    </row>
    <row r="28" spans="1:16" ht="18.75" x14ac:dyDescent="0.25">
      <c r="A28" s="65"/>
      <c r="B28" s="82" t="s">
        <v>101</v>
      </c>
      <c r="C28" s="82"/>
      <c r="D28" s="82"/>
      <c r="E28" s="82"/>
      <c r="F28" s="82"/>
      <c r="G28" s="82"/>
      <c r="H28" s="82"/>
      <c r="I28" s="65"/>
    </row>
    <row r="29" spans="1:16" x14ac:dyDescent="0.25">
      <c r="A29" s="65"/>
      <c r="B29" s="79" t="s">
        <v>4</v>
      </c>
      <c r="C29" s="65" t="s">
        <v>9</v>
      </c>
      <c r="D29" s="79" t="s">
        <v>5</v>
      </c>
      <c r="E29" s="79"/>
      <c r="F29" s="65" t="s">
        <v>8</v>
      </c>
      <c r="G29" s="65" t="s">
        <v>6</v>
      </c>
      <c r="H29" s="65" t="s">
        <v>13</v>
      </c>
      <c r="I29" s="65"/>
    </row>
    <row r="30" spans="1:16" ht="17.25" x14ac:dyDescent="0.25">
      <c r="A30" s="65"/>
      <c r="B30" s="79"/>
      <c r="C30" s="65" t="s">
        <v>2</v>
      </c>
      <c r="D30" s="79" t="s">
        <v>2</v>
      </c>
      <c r="E30" s="79"/>
      <c r="F30" s="65" t="s">
        <v>2</v>
      </c>
      <c r="G30" s="65" t="s">
        <v>1</v>
      </c>
      <c r="H30" s="65" t="s">
        <v>0</v>
      </c>
      <c r="I30" s="65"/>
    </row>
    <row r="31" spans="1:16" x14ac:dyDescent="0.25">
      <c r="A31" s="3"/>
      <c r="B31" s="65" t="s">
        <v>10</v>
      </c>
      <c r="C31" s="65">
        <v>10</v>
      </c>
      <c r="D31" s="65"/>
      <c r="E31" s="79">
        <f>C32-C31</f>
        <v>10</v>
      </c>
      <c r="F31" s="65"/>
      <c r="G31" s="65"/>
      <c r="H31" s="65"/>
      <c r="I31" s="65"/>
    </row>
    <row r="32" spans="1:16" x14ac:dyDescent="0.25">
      <c r="A32" s="65"/>
      <c r="B32" s="65">
        <v>1</v>
      </c>
      <c r="C32" s="65">
        <v>20</v>
      </c>
      <c r="D32" s="79">
        <f>C33-C32</f>
        <v>10</v>
      </c>
      <c r="E32" s="79"/>
      <c r="F32" s="65">
        <f>E31+D32/2</f>
        <v>15</v>
      </c>
      <c r="G32" s="64">
        <v>1.35</v>
      </c>
      <c r="H32" s="65">
        <f>G32*F32</f>
        <v>20.25</v>
      </c>
      <c r="I32" s="65"/>
    </row>
    <row r="33" spans="1:9" x14ac:dyDescent="0.25">
      <c r="A33" s="65"/>
      <c r="B33" s="65">
        <v>2</v>
      </c>
      <c r="C33" s="65">
        <v>30</v>
      </c>
      <c r="D33" s="79"/>
      <c r="E33" s="79">
        <f>C34-C33</f>
        <v>10</v>
      </c>
      <c r="F33" s="65">
        <f>D32/2+E33/2</f>
        <v>10</v>
      </c>
      <c r="G33" s="64">
        <v>4.96</v>
      </c>
      <c r="H33" s="65">
        <f t="shared" ref="H33:H37" si="2">G33*F33</f>
        <v>49.6</v>
      </c>
      <c r="I33" s="65"/>
    </row>
    <row r="34" spans="1:9" x14ac:dyDescent="0.25">
      <c r="A34" s="65"/>
      <c r="B34" s="65">
        <v>3</v>
      </c>
      <c r="C34" s="65">
        <v>40</v>
      </c>
      <c r="D34" s="79">
        <f>C35-C34</f>
        <v>10</v>
      </c>
      <c r="E34" s="79"/>
      <c r="F34" s="65">
        <v>4</v>
      </c>
      <c r="G34" s="64">
        <v>8.9700000000000006</v>
      </c>
      <c r="H34" s="65">
        <f t="shared" si="2"/>
        <v>35.880000000000003</v>
      </c>
      <c r="I34" s="65"/>
    </row>
    <row r="35" spans="1:9" x14ac:dyDescent="0.25">
      <c r="A35" s="65"/>
      <c r="B35" s="65">
        <v>4</v>
      </c>
      <c r="C35" s="65">
        <v>50</v>
      </c>
      <c r="D35" s="79"/>
      <c r="E35" s="79">
        <f>C36-C35</f>
        <v>5</v>
      </c>
      <c r="F35" s="65">
        <f>D34/2+E35/2</f>
        <v>7.5</v>
      </c>
      <c r="G35" s="64">
        <v>8.26</v>
      </c>
      <c r="H35" s="65">
        <f t="shared" si="2"/>
        <v>61.949999999999996</v>
      </c>
      <c r="I35" s="65"/>
    </row>
    <row r="36" spans="1:9" x14ac:dyDescent="0.25">
      <c r="A36" s="65"/>
      <c r="B36" s="65">
        <v>5</v>
      </c>
      <c r="C36" s="65">
        <v>55</v>
      </c>
      <c r="D36" s="79">
        <f>C37-C36</f>
        <v>5</v>
      </c>
      <c r="E36" s="79"/>
      <c r="F36" s="65">
        <f>E35/2+D36</f>
        <v>7.5</v>
      </c>
      <c r="G36" s="64">
        <v>5.47</v>
      </c>
      <c r="H36" s="65">
        <f t="shared" si="2"/>
        <v>41.024999999999999</v>
      </c>
      <c r="I36" s="65"/>
    </row>
    <row r="37" spans="1:9" x14ac:dyDescent="0.25">
      <c r="A37" s="65"/>
      <c r="B37" s="65" t="s">
        <v>62</v>
      </c>
      <c r="C37" s="65">
        <v>60</v>
      </c>
      <c r="D37" s="79"/>
      <c r="E37" s="62"/>
      <c r="F37" s="65"/>
      <c r="G37" s="65"/>
      <c r="H37" s="65">
        <f t="shared" si="2"/>
        <v>0</v>
      </c>
      <c r="I37" s="65"/>
    </row>
    <row r="38" spans="1:9" ht="17.25" x14ac:dyDescent="0.25">
      <c r="A38" s="67"/>
      <c r="B38" s="67"/>
      <c r="C38" s="67"/>
      <c r="D38" s="63"/>
      <c r="E38" s="67"/>
      <c r="F38" s="67">
        <f>F37+F36+F35+F34+F33+F32</f>
        <v>44</v>
      </c>
      <c r="G38" s="5" t="s">
        <v>12</v>
      </c>
      <c r="H38" s="5">
        <f>SUM(H31:H37)</f>
        <v>208.70499999999998</v>
      </c>
      <c r="I38" s="5" t="s">
        <v>7</v>
      </c>
    </row>
    <row r="40" spans="1:9" ht="18.75" x14ac:dyDescent="0.3">
      <c r="A40" s="65"/>
      <c r="B40" s="41" t="s">
        <v>99</v>
      </c>
      <c r="C40" s="65"/>
      <c r="D40" s="65"/>
      <c r="E40" s="65"/>
      <c r="F40" s="65"/>
      <c r="G40" s="65"/>
      <c r="H40" s="65"/>
      <c r="I40" s="65"/>
    </row>
    <row r="41" spans="1:9" ht="18.75" x14ac:dyDescent="0.25">
      <c r="A41" s="65"/>
      <c r="B41" s="82" t="s">
        <v>102</v>
      </c>
      <c r="C41" s="82"/>
      <c r="D41" s="82"/>
      <c r="E41" s="82"/>
      <c r="F41" s="82"/>
      <c r="G41" s="82"/>
      <c r="H41" s="82"/>
      <c r="I41" s="65"/>
    </row>
    <row r="42" spans="1:9" x14ac:dyDescent="0.25">
      <c r="A42" s="65"/>
      <c r="B42" s="79" t="s">
        <v>4</v>
      </c>
      <c r="C42" s="65" t="s">
        <v>9</v>
      </c>
      <c r="D42" s="79" t="s">
        <v>5</v>
      </c>
      <c r="E42" s="79"/>
      <c r="F42" s="65" t="s">
        <v>8</v>
      </c>
      <c r="G42" s="65" t="s">
        <v>6</v>
      </c>
      <c r="H42" s="65" t="s">
        <v>13</v>
      </c>
      <c r="I42" s="65"/>
    </row>
    <row r="43" spans="1:9" ht="17.25" x14ac:dyDescent="0.25">
      <c r="A43" s="65"/>
      <c r="B43" s="79"/>
      <c r="C43" s="65" t="s">
        <v>2</v>
      </c>
      <c r="D43" s="79" t="s">
        <v>2</v>
      </c>
      <c r="E43" s="79"/>
      <c r="F43" s="65" t="s">
        <v>2</v>
      </c>
      <c r="G43" s="65" t="s">
        <v>1</v>
      </c>
      <c r="H43" s="65" t="s">
        <v>0</v>
      </c>
      <c r="I43" s="65"/>
    </row>
    <row r="44" spans="1:9" x14ac:dyDescent="0.25">
      <c r="A44" s="3"/>
      <c r="B44" s="65" t="s">
        <v>10</v>
      </c>
      <c r="C44" s="65">
        <v>10</v>
      </c>
      <c r="D44" s="65"/>
      <c r="E44" s="79">
        <f>C45-C44</f>
        <v>10</v>
      </c>
      <c r="F44" s="65"/>
      <c r="G44" s="65"/>
      <c r="H44" s="65"/>
      <c r="I44" s="65"/>
    </row>
    <row r="45" spans="1:9" x14ac:dyDescent="0.25">
      <c r="A45" s="65"/>
      <c r="B45" s="65">
        <v>1</v>
      </c>
      <c r="C45" s="65">
        <v>20</v>
      </c>
      <c r="D45" s="79">
        <f>C46-C45</f>
        <v>10</v>
      </c>
      <c r="E45" s="79"/>
      <c r="F45" s="65">
        <f>E44+D45/2</f>
        <v>15</v>
      </c>
      <c r="G45" s="64">
        <v>3.9</v>
      </c>
      <c r="H45" s="65">
        <f>G45*F45</f>
        <v>58.5</v>
      </c>
      <c r="I45" s="65"/>
    </row>
    <row r="46" spans="1:9" x14ac:dyDescent="0.25">
      <c r="A46" s="65"/>
      <c r="B46" s="65">
        <v>2</v>
      </c>
      <c r="C46" s="65">
        <v>30</v>
      </c>
      <c r="D46" s="79"/>
      <c r="E46" s="79">
        <f>C47-C46</f>
        <v>10</v>
      </c>
      <c r="F46" s="65">
        <f>D45/2+E46/2</f>
        <v>10</v>
      </c>
      <c r="G46" s="64">
        <v>7.01</v>
      </c>
      <c r="H46" s="65">
        <f t="shared" ref="H46:H50" si="3">G46*F46</f>
        <v>70.099999999999994</v>
      </c>
      <c r="I46" s="65"/>
    </row>
    <row r="47" spans="1:9" x14ac:dyDescent="0.25">
      <c r="A47" s="65"/>
      <c r="B47" s="65">
        <v>3</v>
      </c>
      <c r="C47" s="65">
        <v>40</v>
      </c>
      <c r="D47" s="79">
        <f>C48-C47</f>
        <v>10</v>
      </c>
      <c r="E47" s="79"/>
      <c r="F47" s="65">
        <f>E46/2+D47/2</f>
        <v>10</v>
      </c>
      <c r="G47" s="64">
        <v>7.21</v>
      </c>
      <c r="H47" s="65">
        <f t="shared" si="3"/>
        <v>72.099999999999994</v>
      </c>
      <c r="I47" s="65"/>
    </row>
    <row r="48" spans="1:9" x14ac:dyDescent="0.25">
      <c r="A48" s="65"/>
      <c r="B48" s="65">
        <v>4</v>
      </c>
      <c r="C48" s="65">
        <v>50</v>
      </c>
      <c r="D48" s="79"/>
      <c r="E48" s="79">
        <f>C49-C48</f>
        <v>5</v>
      </c>
      <c r="F48" s="65">
        <f>D47/2+E48/2</f>
        <v>7.5</v>
      </c>
      <c r="G48" s="64">
        <v>5.03</v>
      </c>
      <c r="H48" s="65">
        <f t="shared" si="3"/>
        <v>37.725000000000001</v>
      </c>
      <c r="I48" s="65"/>
    </row>
    <row r="49" spans="1:9" x14ac:dyDescent="0.25">
      <c r="A49" s="65"/>
      <c r="B49" s="65">
        <v>5</v>
      </c>
      <c r="C49" s="65">
        <v>55</v>
      </c>
      <c r="D49" s="79">
        <f>C50-C49</f>
        <v>5</v>
      </c>
      <c r="E49" s="79"/>
      <c r="F49" s="65">
        <f>E48/2+D49</f>
        <v>7.5</v>
      </c>
      <c r="G49" s="64">
        <v>5.76</v>
      </c>
      <c r="H49" s="65">
        <f t="shared" si="3"/>
        <v>43.199999999999996</v>
      </c>
      <c r="I49" s="65"/>
    </row>
    <row r="50" spans="1:9" x14ac:dyDescent="0.25">
      <c r="A50" s="65"/>
      <c r="B50" s="65" t="s">
        <v>62</v>
      </c>
      <c r="C50" s="65">
        <v>60</v>
      </c>
      <c r="D50" s="79"/>
      <c r="E50" s="62"/>
      <c r="F50" s="65"/>
      <c r="G50" s="65"/>
      <c r="H50" s="65">
        <f t="shared" si="3"/>
        <v>0</v>
      </c>
      <c r="I50" s="65"/>
    </row>
    <row r="51" spans="1:9" ht="17.25" x14ac:dyDescent="0.25">
      <c r="A51" s="67"/>
      <c r="B51" s="67"/>
      <c r="C51" s="67"/>
      <c r="D51" s="63"/>
      <c r="E51" s="67"/>
      <c r="F51" s="67">
        <f>F50+F49+F48+F47+F46+F45</f>
        <v>50</v>
      </c>
      <c r="G51" s="5" t="s">
        <v>12</v>
      </c>
      <c r="H51" s="5">
        <f>SUM(H44:H50)</f>
        <v>281.625</v>
      </c>
      <c r="I51" s="5" t="s">
        <v>7</v>
      </c>
    </row>
    <row r="53" spans="1:9" ht="18.75" x14ac:dyDescent="0.3">
      <c r="A53" s="65"/>
      <c r="B53" s="102" t="s">
        <v>99</v>
      </c>
      <c r="C53" s="102"/>
      <c r="D53" s="102"/>
      <c r="E53" s="102"/>
      <c r="F53" s="102"/>
      <c r="G53" s="102"/>
      <c r="H53" s="102"/>
      <c r="I53" s="102"/>
    </row>
    <row r="54" spans="1:9" ht="18.75" x14ac:dyDescent="0.25">
      <c r="A54" s="65"/>
      <c r="B54" s="82" t="s">
        <v>103</v>
      </c>
      <c r="C54" s="82"/>
      <c r="D54" s="82"/>
      <c r="E54" s="82"/>
      <c r="F54" s="82"/>
      <c r="G54" s="82"/>
      <c r="H54" s="82"/>
      <c r="I54" s="65"/>
    </row>
    <row r="55" spans="1:9" x14ac:dyDescent="0.25">
      <c r="A55" s="65"/>
      <c r="B55" s="79" t="s">
        <v>4</v>
      </c>
      <c r="C55" s="65" t="s">
        <v>9</v>
      </c>
      <c r="D55" s="79" t="s">
        <v>5</v>
      </c>
      <c r="E55" s="79"/>
      <c r="F55" s="65" t="s">
        <v>8</v>
      </c>
      <c r="G55" s="65" t="s">
        <v>6</v>
      </c>
      <c r="H55" s="65" t="s">
        <v>13</v>
      </c>
      <c r="I55" s="65"/>
    </row>
    <row r="56" spans="1:9" ht="17.25" x14ac:dyDescent="0.25">
      <c r="A56" s="65"/>
      <c r="B56" s="79"/>
      <c r="C56" s="65" t="s">
        <v>2</v>
      </c>
      <c r="D56" s="79" t="s">
        <v>2</v>
      </c>
      <c r="E56" s="79"/>
      <c r="F56" s="65" t="s">
        <v>2</v>
      </c>
      <c r="G56" s="65" t="s">
        <v>2</v>
      </c>
      <c r="H56" s="65" t="s">
        <v>0</v>
      </c>
      <c r="I56" s="65"/>
    </row>
    <row r="57" spans="1:9" x14ac:dyDescent="0.25">
      <c r="A57" s="3"/>
      <c r="B57" s="65" t="s">
        <v>10</v>
      </c>
      <c r="C57" s="65">
        <v>10</v>
      </c>
      <c r="D57" s="65"/>
      <c r="E57" s="79">
        <f>C58-C57</f>
        <v>10</v>
      </c>
      <c r="F57" s="65"/>
      <c r="G57" s="65"/>
      <c r="H57" s="65"/>
      <c r="I57" s="65"/>
    </row>
    <row r="58" spans="1:9" x14ac:dyDescent="0.25">
      <c r="A58" s="65"/>
      <c r="B58" s="65">
        <v>1</v>
      </c>
      <c r="C58" s="65">
        <v>20</v>
      </c>
      <c r="D58" s="79">
        <f>C59-C58</f>
        <v>10</v>
      </c>
      <c r="E58" s="79"/>
      <c r="F58" s="65">
        <f>E57+D58/2</f>
        <v>15</v>
      </c>
      <c r="G58" s="64">
        <v>4.1100000000000003</v>
      </c>
      <c r="H58" s="65">
        <f>G58*F58</f>
        <v>61.650000000000006</v>
      </c>
      <c r="I58" s="65"/>
    </row>
    <row r="59" spans="1:9" x14ac:dyDescent="0.25">
      <c r="A59" s="65"/>
      <c r="B59" s="65">
        <v>2</v>
      </c>
      <c r="C59" s="65">
        <v>30</v>
      </c>
      <c r="D59" s="79"/>
      <c r="E59" s="79">
        <f>C60-C59</f>
        <v>10</v>
      </c>
      <c r="F59" s="65">
        <f>D58/2+E59/2</f>
        <v>10</v>
      </c>
      <c r="G59" s="64">
        <v>3.6</v>
      </c>
      <c r="H59" s="65">
        <f t="shared" ref="H59:H63" si="4">G59*F59</f>
        <v>36</v>
      </c>
      <c r="I59" s="65"/>
    </row>
    <row r="60" spans="1:9" x14ac:dyDescent="0.25">
      <c r="A60" s="65"/>
      <c r="B60" s="65">
        <v>3</v>
      </c>
      <c r="C60" s="65">
        <v>40</v>
      </c>
      <c r="D60" s="79">
        <f>C61-C60</f>
        <v>10</v>
      </c>
      <c r="E60" s="79"/>
      <c r="F60" s="65">
        <f>E59/2+D60/2</f>
        <v>10</v>
      </c>
      <c r="G60" s="64">
        <v>3.93</v>
      </c>
      <c r="H60" s="65">
        <f t="shared" si="4"/>
        <v>39.300000000000004</v>
      </c>
      <c r="I60" s="65"/>
    </row>
    <row r="61" spans="1:9" x14ac:dyDescent="0.25">
      <c r="A61" s="65"/>
      <c r="B61" s="65">
        <v>4</v>
      </c>
      <c r="C61" s="65">
        <v>50</v>
      </c>
      <c r="D61" s="79"/>
      <c r="E61" s="79">
        <f>C62-C61</f>
        <v>5</v>
      </c>
      <c r="F61" s="65">
        <f>D60/2+E61/2</f>
        <v>7.5</v>
      </c>
      <c r="G61" s="64">
        <v>3.24</v>
      </c>
      <c r="H61" s="65">
        <f t="shared" si="4"/>
        <v>24.3</v>
      </c>
      <c r="I61" s="65"/>
    </row>
    <row r="62" spans="1:9" x14ac:dyDescent="0.25">
      <c r="A62" s="65"/>
      <c r="B62" s="65">
        <v>5</v>
      </c>
      <c r="C62" s="65">
        <v>55</v>
      </c>
      <c r="D62" s="79">
        <f>C63-C62</f>
        <v>5</v>
      </c>
      <c r="E62" s="79"/>
      <c r="F62" s="65">
        <f>E61/2+D62</f>
        <v>7.5</v>
      </c>
      <c r="G62" s="64">
        <v>5.46</v>
      </c>
      <c r="H62" s="65">
        <f t="shared" si="4"/>
        <v>40.950000000000003</v>
      </c>
      <c r="I62" s="65"/>
    </row>
    <row r="63" spans="1:9" x14ac:dyDescent="0.25">
      <c r="A63" s="65"/>
      <c r="B63" s="65" t="s">
        <v>62</v>
      </c>
      <c r="C63" s="65">
        <v>60</v>
      </c>
      <c r="D63" s="79"/>
      <c r="E63" s="62"/>
      <c r="F63" s="65"/>
      <c r="G63" s="65"/>
      <c r="H63" s="65">
        <f t="shared" si="4"/>
        <v>0</v>
      </c>
      <c r="I63" s="65"/>
    </row>
    <row r="64" spans="1:9" ht="17.25" x14ac:dyDescent="0.25">
      <c r="A64" s="67"/>
      <c r="B64" s="67"/>
      <c r="C64" s="67"/>
      <c r="D64" s="63"/>
      <c r="E64" s="67"/>
      <c r="F64" s="67">
        <f>F63+F62+F61+F60+F59+F58</f>
        <v>50</v>
      </c>
      <c r="G64" s="5" t="s">
        <v>12</v>
      </c>
      <c r="H64" s="5">
        <f>SUM(H57:H63)</f>
        <v>202.20000000000005</v>
      </c>
      <c r="I64" s="5" t="s">
        <v>7</v>
      </c>
    </row>
    <row r="66" spans="1:9" ht="18.75" x14ac:dyDescent="0.3">
      <c r="A66" s="65"/>
      <c r="B66" s="41" t="s">
        <v>99</v>
      </c>
      <c r="C66" s="65"/>
      <c r="D66" s="65"/>
      <c r="E66" s="65"/>
      <c r="F66" s="65"/>
      <c r="G66" s="65"/>
      <c r="H66" s="65"/>
      <c r="I66" s="65"/>
    </row>
    <row r="67" spans="1:9" ht="18.75" x14ac:dyDescent="0.25">
      <c r="A67" s="65"/>
      <c r="B67" s="82" t="s">
        <v>104</v>
      </c>
      <c r="C67" s="82"/>
      <c r="D67" s="82"/>
      <c r="E67" s="82"/>
      <c r="F67" s="82"/>
      <c r="G67" s="82"/>
      <c r="H67" s="82"/>
      <c r="I67" s="65"/>
    </row>
    <row r="68" spans="1:9" x14ac:dyDescent="0.25">
      <c r="A68" s="65"/>
      <c r="B68" s="79" t="s">
        <v>4</v>
      </c>
      <c r="C68" s="65" t="s">
        <v>9</v>
      </c>
      <c r="D68" s="79" t="s">
        <v>5</v>
      </c>
      <c r="E68" s="79"/>
      <c r="F68" s="65" t="s">
        <v>8</v>
      </c>
      <c r="G68" s="65" t="s">
        <v>6</v>
      </c>
      <c r="H68" s="65" t="s">
        <v>13</v>
      </c>
      <c r="I68" s="65"/>
    </row>
    <row r="69" spans="1:9" ht="17.25" x14ac:dyDescent="0.25">
      <c r="A69" s="65"/>
      <c r="B69" s="79"/>
      <c r="C69" s="65" t="s">
        <v>2</v>
      </c>
      <c r="D69" s="79" t="s">
        <v>2</v>
      </c>
      <c r="E69" s="79"/>
      <c r="F69" s="65" t="s">
        <v>2</v>
      </c>
      <c r="G69" s="65" t="s">
        <v>2</v>
      </c>
      <c r="H69" s="65" t="s">
        <v>0</v>
      </c>
      <c r="I69" s="65"/>
    </row>
    <row r="70" spans="1:9" x14ac:dyDescent="0.25">
      <c r="A70" s="3"/>
      <c r="B70" s="65" t="s">
        <v>10</v>
      </c>
      <c r="C70" s="65">
        <v>10</v>
      </c>
      <c r="D70" s="65"/>
      <c r="E70" s="79">
        <f>C71-C70</f>
        <v>10</v>
      </c>
      <c r="F70" s="65"/>
      <c r="G70" s="65"/>
      <c r="H70" s="65"/>
      <c r="I70" s="65"/>
    </row>
    <row r="71" spans="1:9" x14ac:dyDescent="0.25">
      <c r="A71" s="65"/>
      <c r="B71" s="65">
        <v>1</v>
      </c>
      <c r="C71" s="65">
        <v>20</v>
      </c>
      <c r="D71" s="79">
        <f>C72-C71</f>
        <v>10</v>
      </c>
      <c r="E71" s="79"/>
      <c r="F71" s="65">
        <f>E70+D71/2</f>
        <v>15</v>
      </c>
      <c r="G71" s="64">
        <v>10.82</v>
      </c>
      <c r="H71" s="65">
        <f>G71*F71</f>
        <v>162.30000000000001</v>
      </c>
      <c r="I71" s="65"/>
    </row>
    <row r="72" spans="1:9" x14ac:dyDescent="0.25">
      <c r="A72" s="65"/>
      <c r="B72" s="65">
        <v>2</v>
      </c>
      <c r="C72" s="65">
        <v>30</v>
      </c>
      <c r="D72" s="79"/>
      <c r="E72" s="79">
        <f>C73-C72</f>
        <v>10</v>
      </c>
      <c r="F72" s="65">
        <f>D71/2+E72/2</f>
        <v>10</v>
      </c>
      <c r="G72" s="64">
        <v>17.75</v>
      </c>
      <c r="H72" s="65">
        <f t="shared" ref="H72:H76" si="5">G72*F72</f>
        <v>177.5</v>
      </c>
      <c r="I72" s="65"/>
    </row>
    <row r="73" spans="1:9" x14ac:dyDescent="0.25">
      <c r="A73" s="65"/>
      <c r="B73" s="65">
        <v>3</v>
      </c>
      <c r="C73" s="65">
        <v>40</v>
      </c>
      <c r="D73" s="79">
        <f>C74-C73</f>
        <v>10</v>
      </c>
      <c r="E73" s="79"/>
      <c r="F73" s="65">
        <f>E72/2+D73/2</f>
        <v>10</v>
      </c>
      <c r="G73" s="64">
        <v>19.66</v>
      </c>
      <c r="H73" s="65">
        <f t="shared" si="5"/>
        <v>196.6</v>
      </c>
      <c r="I73" s="65"/>
    </row>
    <row r="74" spans="1:9" x14ac:dyDescent="0.25">
      <c r="A74" s="65"/>
      <c r="B74" s="65">
        <v>4</v>
      </c>
      <c r="C74" s="65">
        <v>50</v>
      </c>
      <c r="D74" s="79"/>
      <c r="E74" s="79">
        <f>C75-C74</f>
        <v>5</v>
      </c>
      <c r="F74" s="65">
        <f>D73/2+E74/2</f>
        <v>7.5</v>
      </c>
      <c r="G74" s="64">
        <v>16.79</v>
      </c>
      <c r="H74" s="65">
        <f t="shared" si="5"/>
        <v>125.925</v>
      </c>
      <c r="I74" s="65"/>
    </row>
    <row r="75" spans="1:9" x14ac:dyDescent="0.25">
      <c r="A75" s="65"/>
      <c r="B75" s="65">
        <v>5</v>
      </c>
      <c r="C75" s="65">
        <v>55</v>
      </c>
      <c r="D75" s="79">
        <f>C76-C75</f>
        <v>5</v>
      </c>
      <c r="E75" s="79"/>
      <c r="F75" s="65">
        <f>E74/2+D75</f>
        <v>7.5</v>
      </c>
      <c r="G75" s="64">
        <v>16.670000000000002</v>
      </c>
      <c r="H75" s="65">
        <f t="shared" si="5"/>
        <v>125.02500000000001</v>
      </c>
      <c r="I75" s="65"/>
    </row>
    <row r="76" spans="1:9" x14ac:dyDescent="0.25">
      <c r="A76" s="65"/>
      <c r="B76" s="65" t="s">
        <v>62</v>
      </c>
      <c r="C76" s="65">
        <v>60</v>
      </c>
      <c r="D76" s="79"/>
      <c r="E76" s="62"/>
      <c r="F76" s="65"/>
      <c r="G76" s="65"/>
      <c r="H76" s="65">
        <f t="shared" si="5"/>
        <v>0</v>
      </c>
      <c r="I76" s="65"/>
    </row>
    <row r="77" spans="1:9" ht="17.25" x14ac:dyDescent="0.25">
      <c r="A77" s="67"/>
      <c r="B77" s="67"/>
      <c r="C77" s="67"/>
      <c r="D77" s="63"/>
      <c r="E77" s="67"/>
      <c r="F77" s="67">
        <f>F76+F75+F74+F73+F72+F71</f>
        <v>50</v>
      </c>
      <c r="G77" s="5" t="s">
        <v>12</v>
      </c>
      <c r="H77" s="5">
        <f>SUM(H70:H76)</f>
        <v>787.34999999999991</v>
      </c>
      <c r="I77" s="5" t="s">
        <v>7</v>
      </c>
    </row>
    <row r="78" spans="1:9" x14ac:dyDescent="0.25">
      <c r="A78" s="66"/>
      <c r="B78" s="66"/>
      <c r="C78" s="66"/>
      <c r="D78" s="76"/>
      <c r="E78" s="66"/>
      <c r="F78" s="66"/>
      <c r="G78" s="7"/>
      <c r="H78" s="7"/>
      <c r="I78" s="7"/>
    </row>
    <row r="80" spans="1:9" ht="18.75" x14ac:dyDescent="0.3">
      <c r="A80" s="65"/>
      <c r="B80" s="41" t="s">
        <v>99</v>
      </c>
      <c r="C80" s="65"/>
      <c r="D80" s="65"/>
      <c r="E80" s="65"/>
      <c r="F80" s="65"/>
      <c r="G80" s="65"/>
      <c r="H80" s="65"/>
      <c r="I80" s="65"/>
    </row>
    <row r="81" spans="1:9" ht="18.75" x14ac:dyDescent="0.25">
      <c r="A81" s="65"/>
      <c r="B81" s="82" t="s">
        <v>105</v>
      </c>
      <c r="C81" s="82"/>
      <c r="D81" s="82"/>
      <c r="E81" s="82"/>
      <c r="F81" s="82"/>
      <c r="G81" s="82"/>
      <c r="H81" s="82"/>
      <c r="I81" s="65"/>
    </row>
    <row r="82" spans="1:9" x14ac:dyDescent="0.25">
      <c r="A82" s="65"/>
      <c r="B82" s="79" t="s">
        <v>4</v>
      </c>
      <c r="C82" s="65" t="s">
        <v>9</v>
      </c>
      <c r="D82" s="79" t="s">
        <v>5</v>
      </c>
      <c r="E82" s="79"/>
      <c r="F82" s="65" t="s">
        <v>8</v>
      </c>
      <c r="G82" s="65" t="s">
        <v>6</v>
      </c>
      <c r="H82" s="65" t="s">
        <v>13</v>
      </c>
      <c r="I82" s="65"/>
    </row>
    <row r="83" spans="1:9" ht="17.25" x14ac:dyDescent="0.25">
      <c r="A83" s="65"/>
      <c r="B83" s="79"/>
      <c r="C83" s="65" t="s">
        <v>2</v>
      </c>
      <c r="D83" s="79" t="s">
        <v>2</v>
      </c>
      <c r="E83" s="79"/>
      <c r="F83" s="65" t="s">
        <v>2</v>
      </c>
      <c r="G83" s="65" t="s">
        <v>2</v>
      </c>
      <c r="H83" s="65" t="s">
        <v>0</v>
      </c>
      <c r="I83" s="65"/>
    </row>
    <row r="84" spans="1:9" x14ac:dyDescent="0.25">
      <c r="A84" s="3"/>
      <c r="B84" s="65" t="s">
        <v>10</v>
      </c>
      <c r="C84" s="65">
        <v>10</v>
      </c>
      <c r="D84" s="65"/>
      <c r="E84" s="79">
        <f>C85-C84</f>
        <v>10</v>
      </c>
      <c r="F84" s="65"/>
      <c r="G84" s="65"/>
      <c r="H84" s="65"/>
      <c r="I84" s="65"/>
    </row>
    <row r="85" spans="1:9" x14ac:dyDescent="0.25">
      <c r="A85" s="65"/>
      <c r="B85" s="65">
        <v>1</v>
      </c>
      <c r="C85" s="65">
        <v>20</v>
      </c>
      <c r="D85" s="79">
        <f>C86-C85</f>
        <v>10</v>
      </c>
      <c r="E85" s="79"/>
      <c r="F85" s="65">
        <f>E84+D85/2</f>
        <v>15</v>
      </c>
      <c r="G85" s="64">
        <v>1.27</v>
      </c>
      <c r="H85" s="65">
        <f>G85*F85</f>
        <v>19.05</v>
      </c>
      <c r="I85" s="65"/>
    </row>
    <row r="86" spans="1:9" x14ac:dyDescent="0.25">
      <c r="A86" s="65"/>
      <c r="B86" s="65">
        <v>2</v>
      </c>
      <c r="C86" s="65">
        <v>30</v>
      </c>
      <c r="D86" s="79"/>
      <c r="E86" s="79">
        <f>C87-C86</f>
        <v>10</v>
      </c>
      <c r="F86" s="65">
        <f>D85/2+E86/2</f>
        <v>10</v>
      </c>
      <c r="G86" s="64">
        <v>3.29</v>
      </c>
      <c r="H86" s="65">
        <f t="shared" ref="H86:H90" si="6">G86*F86</f>
        <v>32.9</v>
      </c>
      <c r="I86" s="65"/>
    </row>
    <row r="87" spans="1:9" x14ac:dyDescent="0.25">
      <c r="A87" s="65"/>
      <c r="B87" s="65">
        <v>3</v>
      </c>
      <c r="C87" s="65">
        <v>40</v>
      </c>
      <c r="D87" s="79">
        <f>C88-C87</f>
        <v>10</v>
      </c>
      <c r="E87" s="79"/>
      <c r="F87" s="65">
        <f>E86/2+D87/2</f>
        <v>10</v>
      </c>
      <c r="G87" s="64">
        <v>4.93</v>
      </c>
      <c r="H87" s="65">
        <f t="shared" si="6"/>
        <v>49.3</v>
      </c>
      <c r="I87" s="65"/>
    </row>
    <row r="88" spans="1:9" x14ac:dyDescent="0.25">
      <c r="A88" s="65"/>
      <c r="B88" s="65">
        <v>4</v>
      </c>
      <c r="C88" s="65">
        <v>50</v>
      </c>
      <c r="D88" s="79"/>
      <c r="E88" s="79">
        <f>C89-C88</f>
        <v>5</v>
      </c>
      <c r="F88" s="65">
        <f>D87/2+E88/2</f>
        <v>7.5</v>
      </c>
      <c r="G88" s="64">
        <v>5.23</v>
      </c>
      <c r="H88" s="65">
        <f t="shared" si="6"/>
        <v>39.225000000000001</v>
      </c>
      <c r="I88" s="65"/>
    </row>
    <row r="89" spans="1:9" x14ac:dyDescent="0.25">
      <c r="A89" s="65"/>
      <c r="B89" s="65">
        <v>5</v>
      </c>
      <c r="C89" s="65">
        <v>55</v>
      </c>
      <c r="D89" s="79">
        <f>C90-C89</f>
        <v>5</v>
      </c>
      <c r="E89" s="79"/>
      <c r="F89" s="65">
        <f>E88/2+D89</f>
        <v>7.5</v>
      </c>
      <c r="G89" s="64">
        <v>3.55</v>
      </c>
      <c r="H89" s="65">
        <f t="shared" si="6"/>
        <v>26.625</v>
      </c>
      <c r="I89" s="65"/>
    </row>
    <row r="90" spans="1:9" x14ac:dyDescent="0.25">
      <c r="A90" s="65"/>
      <c r="B90" s="65" t="s">
        <v>62</v>
      </c>
      <c r="C90" s="65">
        <v>60</v>
      </c>
      <c r="D90" s="79"/>
      <c r="E90" s="62"/>
      <c r="F90" s="65"/>
      <c r="G90" s="65"/>
      <c r="H90" s="65">
        <f t="shared" si="6"/>
        <v>0</v>
      </c>
      <c r="I90" s="65"/>
    </row>
    <row r="91" spans="1:9" ht="17.25" x14ac:dyDescent="0.25">
      <c r="A91" s="67"/>
      <c r="B91" s="67"/>
      <c r="C91" s="67"/>
      <c r="D91" s="63"/>
      <c r="E91" s="67"/>
      <c r="F91" s="67">
        <f>F90+F89+F88+F87+F86+F85</f>
        <v>50</v>
      </c>
      <c r="G91" s="5" t="s">
        <v>12</v>
      </c>
      <c r="H91" s="5">
        <f>SUM(H84:H90)</f>
        <v>167.1</v>
      </c>
      <c r="I91" s="5" t="s">
        <v>7</v>
      </c>
    </row>
    <row r="92" spans="1:9" x14ac:dyDescent="0.25">
      <c r="A92" s="66"/>
      <c r="B92" s="66"/>
      <c r="C92" s="66"/>
      <c r="D92" s="76"/>
      <c r="E92" s="66"/>
      <c r="F92" s="66"/>
      <c r="G92" s="7"/>
      <c r="H92" s="7"/>
      <c r="I92" s="7"/>
    </row>
    <row r="94" spans="1:9" ht="18.75" x14ac:dyDescent="0.3">
      <c r="A94" s="65"/>
      <c r="B94" s="102" t="s">
        <v>99</v>
      </c>
      <c r="C94" s="102"/>
      <c r="D94" s="102"/>
      <c r="E94" s="102"/>
      <c r="F94" s="102"/>
      <c r="G94" s="102"/>
      <c r="H94" s="102"/>
      <c r="I94" s="102"/>
    </row>
    <row r="95" spans="1:9" ht="18.75" x14ac:dyDescent="0.25">
      <c r="A95" s="65"/>
      <c r="B95" s="82" t="s">
        <v>106</v>
      </c>
      <c r="C95" s="82"/>
      <c r="D95" s="65"/>
      <c r="E95" s="65"/>
      <c r="F95" s="65"/>
      <c r="G95" s="65"/>
      <c r="H95" s="65"/>
      <c r="I95" s="65"/>
    </row>
    <row r="96" spans="1:9" x14ac:dyDescent="0.25">
      <c r="A96" s="65"/>
      <c r="B96" s="79" t="s">
        <v>4</v>
      </c>
      <c r="C96" s="65" t="s">
        <v>9</v>
      </c>
      <c r="D96" s="79" t="s">
        <v>5</v>
      </c>
      <c r="E96" s="79"/>
      <c r="F96" s="65" t="s">
        <v>8</v>
      </c>
      <c r="G96" s="65" t="s">
        <v>6</v>
      </c>
      <c r="H96" s="65" t="s">
        <v>13</v>
      </c>
      <c r="I96" s="65"/>
    </row>
    <row r="97" spans="1:9" ht="17.25" x14ac:dyDescent="0.25">
      <c r="A97" s="65"/>
      <c r="B97" s="79"/>
      <c r="C97" s="65" t="s">
        <v>2</v>
      </c>
      <c r="D97" s="79" t="s">
        <v>2</v>
      </c>
      <c r="E97" s="79"/>
      <c r="F97" s="65" t="s">
        <v>2</v>
      </c>
      <c r="G97" s="65" t="s">
        <v>1</v>
      </c>
      <c r="H97" s="65" t="s">
        <v>0</v>
      </c>
      <c r="I97" s="65"/>
    </row>
    <row r="98" spans="1:9" x14ac:dyDescent="0.25">
      <c r="A98" s="3"/>
      <c r="B98" s="65" t="s">
        <v>10</v>
      </c>
      <c r="C98" s="65">
        <v>10</v>
      </c>
      <c r="D98" s="65"/>
      <c r="E98" s="79">
        <f>C99-C98</f>
        <v>10</v>
      </c>
      <c r="F98" s="65"/>
      <c r="G98" s="65"/>
      <c r="H98" s="65"/>
      <c r="I98" s="65"/>
    </row>
    <row r="99" spans="1:9" x14ac:dyDescent="0.25">
      <c r="A99" s="65"/>
      <c r="B99" s="65">
        <v>1</v>
      </c>
      <c r="C99" s="65">
        <v>20</v>
      </c>
      <c r="D99" s="79">
        <f>C100-C99</f>
        <v>10</v>
      </c>
      <c r="E99" s="79"/>
      <c r="F99" s="65">
        <f>E98+D99/2</f>
        <v>15</v>
      </c>
      <c r="G99" s="64">
        <v>2.68</v>
      </c>
      <c r="H99" s="65">
        <f>G99*F99</f>
        <v>40.200000000000003</v>
      </c>
      <c r="I99" s="65"/>
    </row>
    <row r="100" spans="1:9" x14ac:dyDescent="0.25">
      <c r="A100" s="65"/>
      <c r="B100" s="65">
        <v>2</v>
      </c>
      <c r="C100" s="65">
        <v>30</v>
      </c>
      <c r="D100" s="79"/>
      <c r="E100" s="79">
        <f>C101-C100</f>
        <v>10</v>
      </c>
      <c r="F100" s="65">
        <f>D99/2+E100/2</f>
        <v>10</v>
      </c>
      <c r="G100" s="64">
        <v>2.4900000000000002</v>
      </c>
      <c r="H100" s="65">
        <f t="shared" ref="H100:H104" si="7">G100*F100</f>
        <v>24.900000000000002</v>
      </c>
      <c r="I100" s="65"/>
    </row>
    <row r="101" spans="1:9" x14ac:dyDescent="0.25">
      <c r="A101" s="65"/>
      <c r="B101" s="65">
        <v>3</v>
      </c>
      <c r="C101" s="65">
        <v>40</v>
      </c>
      <c r="D101" s="79">
        <f>C102-C101</f>
        <v>10</v>
      </c>
      <c r="E101" s="79"/>
      <c r="F101" s="65">
        <f>E100/2+D101/2</f>
        <v>10</v>
      </c>
      <c r="G101" s="64">
        <v>2.0099999999999998</v>
      </c>
      <c r="H101" s="65">
        <f t="shared" si="7"/>
        <v>20.099999999999998</v>
      </c>
      <c r="I101" s="65"/>
    </row>
    <row r="102" spans="1:9" x14ac:dyDescent="0.25">
      <c r="A102" s="65"/>
      <c r="B102" s="65">
        <v>4</v>
      </c>
      <c r="C102" s="65">
        <v>50</v>
      </c>
      <c r="D102" s="79"/>
      <c r="E102" s="79">
        <f>C103-C102</f>
        <v>5</v>
      </c>
      <c r="F102" s="65">
        <f>D101/2+E102/2</f>
        <v>7.5</v>
      </c>
      <c r="G102" s="64">
        <v>2.5099999999999998</v>
      </c>
      <c r="H102" s="65">
        <f t="shared" si="7"/>
        <v>18.824999999999999</v>
      </c>
      <c r="I102" s="65"/>
    </row>
    <row r="103" spans="1:9" x14ac:dyDescent="0.25">
      <c r="A103" s="65"/>
      <c r="B103" s="65">
        <v>5</v>
      </c>
      <c r="C103" s="65">
        <v>55</v>
      </c>
      <c r="D103" s="79">
        <f>C104-C103</f>
        <v>5</v>
      </c>
      <c r="E103" s="79"/>
      <c r="F103" s="65">
        <f>E102/2+D103</f>
        <v>7.5</v>
      </c>
      <c r="G103" s="64">
        <v>3.15</v>
      </c>
      <c r="H103" s="65">
        <f t="shared" si="7"/>
        <v>23.625</v>
      </c>
      <c r="I103" s="65"/>
    </row>
    <row r="104" spans="1:9" x14ac:dyDescent="0.25">
      <c r="A104" s="65"/>
      <c r="B104" s="65" t="s">
        <v>62</v>
      </c>
      <c r="C104" s="65">
        <v>60</v>
      </c>
      <c r="D104" s="79"/>
      <c r="E104" s="62"/>
      <c r="F104" s="65"/>
      <c r="G104" s="65"/>
      <c r="H104" s="65">
        <f t="shared" si="7"/>
        <v>0</v>
      </c>
      <c r="I104" s="65"/>
    </row>
    <row r="105" spans="1:9" ht="17.25" x14ac:dyDescent="0.25">
      <c r="A105" s="67"/>
      <c r="B105" s="67"/>
      <c r="C105" s="67"/>
      <c r="D105" s="63"/>
      <c r="E105" s="67"/>
      <c r="F105" s="67">
        <f>F104+F103+F102+F101+F100+F99</f>
        <v>50</v>
      </c>
      <c r="G105" s="5" t="s">
        <v>12</v>
      </c>
      <c r="H105" s="5">
        <f>SUM(H98:H104)</f>
        <v>127.65</v>
      </c>
      <c r="I105" s="5" t="s">
        <v>7</v>
      </c>
    </row>
    <row r="106" spans="1:9" x14ac:dyDescent="0.25">
      <c r="A106" s="66"/>
      <c r="B106" s="66"/>
      <c r="C106" s="66"/>
      <c r="D106" s="76"/>
      <c r="E106" s="66"/>
      <c r="F106" s="66"/>
      <c r="G106" s="7"/>
      <c r="H106" s="7"/>
      <c r="I106" s="7"/>
    </row>
    <row r="107" spans="1:9" ht="18.75" x14ac:dyDescent="0.3">
      <c r="A107" s="66"/>
      <c r="B107" s="102" t="s">
        <v>99</v>
      </c>
      <c r="C107" s="102"/>
      <c r="D107" s="102"/>
      <c r="E107" s="102"/>
      <c r="F107" s="102"/>
      <c r="G107" s="102"/>
      <c r="H107" s="102"/>
      <c r="I107" s="65"/>
    </row>
    <row r="108" spans="1:9" ht="18.75" x14ac:dyDescent="0.25">
      <c r="A108" s="65"/>
      <c r="B108" s="82" t="s">
        <v>107</v>
      </c>
      <c r="C108" s="82"/>
      <c r="D108" s="82"/>
      <c r="E108" s="82"/>
      <c r="F108" s="82"/>
      <c r="G108" s="82"/>
      <c r="H108" s="82"/>
      <c r="I108" s="65"/>
    </row>
    <row r="109" spans="1:9" x14ac:dyDescent="0.25">
      <c r="A109" s="65"/>
      <c r="B109" s="79" t="s">
        <v>4</v>
      </c>
      <c r="C109" s="65" t="s">
        <v>9</v>
      </c>
      <c r="D109" s="79" t="s">
        <v>5</v>
      </c>
      <c r="E109" s="79"/>
      <c r="F109" s="65" t="s">
        <v>8</v>
      </c>
      <c r="G109" s="65" t="s">
        <v>6</v>
      </c>
      <c r="H109" s="65" t="s">
        <v>13</v>
      </c>
      <c r="I109" s="65"/>
    </row>
    <row r="110" spans="1:9" ht="17.25" x14ac:dyDescent="0.25">
      <c r="A110" s="65"/>
      <c r="B110" s="79"/>
      <c r="C110" s="65" t="s">
        <v>2</v>
      </c>
      <c r="D110" s="79" t="s">
        <v>2</v>
      </c>
      <c r="E110" s="79"/>
      <c r="F110" s="65" t="s">
        <v>2</v>
      </c>
      <c r="G110" s="65" t="s">
        <v>1</v>
      </c>
      <c r="H110" s="65" t="s">
        <v>0</v>
      </c>
      <c r="I110" s="65"/>
    </row>
    <row r="111" spans="1:9" x14ac:dyDescent="0.25">
      <c r="A111" s="65"/>
      <c r="B111" s="65" t="s">
        <v>10</v>
      </c>
      <c r="C111" s="65">
        <v>10</v>
      </c>
      <c r="D111" s="65"/>
      <c r="E111" s="79">
        <f>C112-C111</f>
        <v>10</v>
      </c>
      <c r="F111" s="65"/>
      <c r="G111" s="65"/>
      <c r="H111" s="65"/>
      <c r="I111" s="65"/>
    </row>
    <row r="112" spans="1:9" x14ac:dyDescent="0.25">
      <c r="A112" s="3"/>
      <c r="B112" s="65">
        <v>1</v>
      </c>
      <c r="C112" s="65">
        <v>20</v>
      </c>
      <c r="D112" s="79">
        <f>C113-C112</f>
        <v>10</v>
      </c>
      <c r="E112" s="79"/>
      <c r="F112" s="65">
        <f>E111+D112/2</f>
        <v>15</v>
      </c>
      <c r="G112" s="64">
        <v>0.66</v>
      </c>
      <c r="H112" s="65">
        <f>G112*F112</f>
        <v>9.9</v>
      </c>
      <c r="I112" s="65"/>
    </row>
    <row r="113" spans="1:9" x14ac:dyDescent="0.25">
      <c r="A113" s="65"/>
      <c r="B113" s="65">
        <v>2</v>
      </c>
      <c r="C113" s="65">
        <v>30</v>
      </c>
      <c r="D113" s="79"/>
      <c r="E113" s="79">
        <f>C114-C113</f>
        <v>10</v>
      </c>
      <c r="F113" s="65">
        <f>D112/2+E113/2</f>
        <v>10</v>
      </c>
      <c r="G113" s="64">
        <v>0.82</v>
      </c>
      <c r="H113" s="65">
        <f t="shared" ref="H113:H117" si="8">G113*F113</f>
        <v>8.1999999999999993</v>
      </c>
      <c r="I113" s="65"/>
    </row>
    <row r="114" spans="1:9" x14ac:dyDescent="0.25">
      <c r="A114" s="65"/>
      <c r="B114" s="65">
        <v>3</v>
      </c>
      <c r="C114" s="65">
        <v>40</v>
      </c>
      <c r="D114" s="79">
        <f>C115-C114</f>
        <v>10</v>
      </c>
      <c r="E114" s="79"/>
      <c r="F114" s="65">
        <f>E113/2+D114/2</f>
        <v>10</v>
      </c>
      <c r="G114" s="64">
        <v>1.03</v>
      </c>
      <c r="H114" s="65">
        <f t="shared" si="8"/>
        <v>10.3</v>
      </c>
      <c r="I114" s="65"/>
    </row>
    <row r="115" spans="1:9" x14ac:dyDescent="0.25">
      <c r="A115" s="65"/>
      <c r="B115" s="65">
        <v>4</v>
      </c>
      <c r="C115" s="65">
        <v>50</v>
      </c>
      <c r="D115" s="79"/>
      <c r="E115" s="79">
        <f>C116-C115</f>
        <v>5</v>
      </c>
      <c r="F115" s="65">
        <f>D114/2+E115/2</f>
        <v>7.5</v>
      </c>
      <c r="G115" s="64">
        <v>1.02</v>
      </c>
      <c r="H115" s="65">
        <f t="shared" si="8"/>
        <v>7.65</v>
      </c>
      <c r="I115" s="65"/>
    </row>
    <row r="116" spans="1:9" x14ac:dyDescent="0.25">
      <c r="A116" s="65"/>
      <c r="B116" s="65">
        <v>5</v>
      </c>
      <c r="C116" s="65">
        <v>55</v>
      </c>
      <c r="D116" s="79">
        <f>C117-C116</f>
        <v>5</v>
      </c>
      <c r="E116" s="79"/>
      <c r="F116" s="65">
        <f>E115/2+D116</f>
        <v>7.5</v>
      </c>
      <c r="G116" s="64">
        <v>0.9</v>
      </c>
      <c r="H116" s="65">
        <f t="shared" si="8"/>
        <v>6.75</v>
      </c>
      <c r="I116" s="65"/>
    </row>
    <row r="117" spans="1:9" x14ac:dyDescent="0.25">
      <c r="A117" s="65"/>
      <c r="B117" s="65" t="s">
        <v>62</v>
      </c>
      <c r="C117" s="65">
        <v>60</v>
      </c>
      <c r="D117" s="79"/>
      <c r="E117" s="62"/>
      <c r="F117" s="65"/>
      <c r="G117" s="65"/>
      <c r="H117" s="65">
        <f t="shared" si="8"/>
        <v>0</v>
      </c>
      <c r="I117" s="65"/>
    </row>
    <row r="118" spans="1:9" ht="17.25" x14ac:dyDescent="0.25">
      <c r="A118" s="67"/>
      <c r="B118" s="67"/>
      <c r="C118" s="67"/>
      <c r="D118" s="63"/>
      <c r="E118" s="67"/>
      <c r="F118" s="67">
        <f>F117+F116+F115+F114+F113+F112</f>
        <v>50</v>
      </c>
      <c r="G118" s="5" t="s">
        <v>12</v>
      </c>
      <c r="H118" s="5">
        <f>SUM(H111:H117)</f>
        <v>42.800000000000004</v>
      </c>
      <c r="I118" s="5" t="s">
        <v>7</v>
      </c>
    </row>
    <row r="119" spans="1:9" x14ac:dyDescent="0.25">
      <c r="A119" s="66"/>
      <c r="B119" s="66"/>
      <c r="C119" s="66"/>
      <c r="D119" s="76"/>
      <c r="E119" s="66"/>
      <c r="F119" s="66"/>
      <c r="G119" s="7"/>
      <c r="H119" s="7"/>
      <c r="I119" s="7"/>
    </row>
    <row r="120" spans="1:9" ht="18.75" x14ac:dyDescent="0.3">
      <c r="B120" s="102" t="s">
        <v>99</v>
      </c>
      <c r="C120" s="102"/>
      <c r="D120" s="102"/>
      <c r="E120" s="102"/>
      <c r="F120" s="102"/>
      <c r="G120" s="102"/>
      <c r="H120" s="102"/>
      <c r="I120" s="65"/>
    </row>
    <row r="121" spans="1:9" ht="18.75" x14ac:dyDescent="0.25">
      <c r="A121" s="65"/>
      <c r="B121" s="82" t="s">
        <v>108</v>
      </c>
      <c r="C121" s="82"/>
      <c r="D121" s="82"/>
      <c r="E121" s="82"/>
      <c r="F121" s="82"/>
      <c r="G121" s="82"/>
      <c r="H121" s="82"/>
      <c r="I121" s="82"/>
    </row>
    <row r="122" spans="1:9" x14ac:dyDescent="0.25">
      <c r="A122" s="65"/>
      <c r="B122" s="79" t="s">
        <v>4</v>
      </c>
      <c r="C122" s="65" t="s">
        <v>9</v>
      </c>
      <c r="D122" s="79" t="s">
        <v>5</v>
      </c>
      <c r="E122" s="79"/>
      <c r="F122" s="65" t="s">
        <v>8</v>
      </c>
      <c r="G122" s="65" t="s">
        <v>6</v>
      </c>
      <c r="H122" s="65" t="s">
        <v>13</v>
      </c>
      <c r="I122" s="65"/>
    </row>
    <row r="123" spans="1:9" ht="17.25" x14ac:dyDescent="0.25">
      <c r="A123" s="65"/>
      <c r="B123" s="79"/>
      <c r="C123" s="65" t="s">
        <v>2</v>
      </c>
      <c r="D123" s="79" t="s">
        <v>2</v>
      </c>
      <c r="E123" s="79"/>
      <c r="F123" s="65" t="s">
        <v>2</v>
      </c>
      <c r="G123" s="65" t="s">
        <v>2</v>
      </c>
      <c r="H123" s="65" t="s">
        <v>0</v>
      </c>
      <c r="I123" s="65"/>
    </row>
    <row r="124" spans="1:9" x14ac:dyDescent="0.25">
      <c r="A124" s="65"/>
      <c r="B124" s="65" t="s">
        <v>10</v>
      </c>
      <c r="C124" s="65">
        <v>10</v>
      </c>
      <c r="D124" s="65"/>
      <c r="E124" s="79">
        <f>C125-C124</f>
        <v>10</v>
      </c>
      <c r="F124" s="65"/>
      <c r="G124" s="65"/>
      <c r="H124" s="65"/>
      <c r="I124" s="65"/>
    </row>
    <row r="125" spans="1:9" x14ac:dyDescent="0.25">
      <c r="A125" s="3"/>
      <c r="B125" s="65">
        <v>1</v>
      </c>
      <c r="C125" s="65">
        <v>20</v>
      </c>
      <c r="D125" s="79">
        <f>C126-C125</f>
        <v>10</v>
      </c>
      <c r="E125" s="79"/>
      <c r="F125" s="65">
        <f>E124+D125/2</f>
        <v>15</v>
      </c>
      <c r="G125" s="64">
        <v>13.68</v>
      </c>
      <c r="H125" s="65">
        <f>G125*F125</f>
        <v>205.2</v>
      </c>
      <c r="I125" s="65"/>
    </row>
    <row r="126" spans="1:9" x14ac:dyDescent="0.25">
      <c r="A126" s="65"/>
      <c r="B126" s="65">
        <v>2</v>
      </c>
      <c r="C126" s="65">
        <v>30</v>
      </c>
      <c r="D126" s="79"/>
      <c r="E126" s="79">
        <f>C127-C126</f>
        <v>10</v>
      </c>
      <c r="F126" s="65">
        <f>D125/2+E126/2</f>
        <v>10</v>
      </c>
      <c r="G126" s="64">
        <v>17.63</v>
      </c>
      <c r="H126" s="65">
        <f t="shared" ref="H126:H130" si="9">G126*F126</f>
        <v>176.29999999999998</v>
      </c>
      <c r="I126" s="65"/>
    </row>
    <row r="127" spans="1:9" x14ac:dyDescent="0.25">
      <c r="A127" s="65"/>
      <c r="B127" s="65">
        <v>3</v>
      </c>
      <c r="C127" s="65">
        <v>40</v>
      </c>
      <c r="D127" s="79">
        <f>C128-C127</f>
        <v>10</v>
      </c>
      <c r="E127" s="79"/>
      <c r="F127" s="65">
        <f>E126/2+D127/2</f>
        <v>10</v>
      </c>
      <c r="G127" s="64">
        <v>19.05</v>
      </c>
      <c r="H127" s="65">
        <f t="shared" si="9"/>
        <v>190.5</v>
      </c>
      <c r="I127" s="65"/>
    </row>
    <row r="128" spans="1:9" x14ac:dyDescent="0.25">
      <c r="A128" s="65"/>
      <c r="B128" s="65">
        <v>4</v>
      </c>
      <c r="C128" s="65">
        <v>50</v>
      </c>
      <c r="D128" s="79"/>
      <c r="E128" s="79">
        <f>C129-C128</f>
        <v>5</v>
      </c>
      <c r="F128" s="65">
        <f>D127/2+E128/2</f>
        <v>7.5</v>
      </c>
      <c r="G128" s="64">
        <v>17.05</v>
      </c>
      <c r="H128" s="65">
        <f t="shared" si="9"/>
        <v>127.875</v>
      </c>
      <c r="I128" s="65"/>
    </row>
    <row r="129" spans="1:10" x14ac:dyDescent="0.25">
      <c r="A129" s="65"/>
      <c r="B129" s="65">
        <v>5</v>
      </c>
      <c r="C129" s="65">
        <v>55</v>
      </c>
      <c r="D129" s="79">
        <f>C130-C129</f>
        <v>5</v>
      </c>
      <c r="E129" s="79"/>
      <c r="F129" s="65">
        <f>E128/2+D129</f>
        <v>7.5</v>
      </c>
      <c r="G129" s="64">
        <v>16.27</v>
      </c>
      <c r="H129" s="65">
        <f t="shared" si="9"/>
        <v>122.02499999999999</v>
      </c>
      <c r="I129" s="65"/>
    </row>
    <row r="130" spans="1:10" x14ac:dyDescent="0.25">
      <c r="A130" s="65"/>
      <c r="B130" s="65" t="s">
        <v>62</v>
      </c>
      <c r="C130" s="65">
        <v>60</v>
      </c>
      <c r="D130" s="79"/>
      <c r="E130" s="62"/>
      <c r="F130" s="65"/>
      <c r="G130" s="65"/>
      <c r="H130" s="65">
        <f t="shared" si="9"/>
        <v>0</v>
      </c>
      <c r="I130" s="65"/>
    </row>
    <row r="131" spans="1:10" ht="17.25" x14ac:dyDescent="0.25">
      <c r="A131" s="67"/>
      <c r="B131" s="67"/>
      <c r="C131" s="67"/>
      <c r="D131" s="63"/>
      <c r="E131" s="67"/>
      <c r="F131" s="67">
        <f>F130+F129+F128+F127+F126+F125</f>
        <v>50</v>
      </c>
      <c r="G131" s="5" t="s">
        <v>12</v>
      </c>
      <c r="H131" s="5">
        <f>SUM(H124:H130)</f>
        <v>821.9</v>
      </c>
      <c r="I131" s="5" t="s">
        <v>7</v>
      </c>
    </row>
    <row r="132" spans="1:10" x14ac:dyDescent="0.25">
      <c r="A132" s="66"/>
    </row>
    <row r="133" spans="1:10" x14ac:dyDescent="0.25">
      <c r="A133" s="66"/>
    </row>
    <row r="134" spans="1:10" ht="18.75" x14ac:dyDescent="0.3">
      <c r="B134" s="102" t="s">
        <v>99</v>
      </c>
      <c r="C134" s="102"/>
      <c r="D134" s="102"/>
      <c r="E134" s="102"/>
      <c r="F134" s="102"/>
      <c r="G134" s="102"/>
      <c r="H134" s="102"/>
      <c r="I134" s="65"/>
    </row>
    <row r="135" spans="1:10" ht="18.75" x14ac:dyDescent="0.25">
      <c r="A135" s="65"/>
      <c r="B135" s="82" t="s">
        <v>109</v>
      </c>
      <c r="C135" s="82"/>
      <c r="D135" s="82"/>
      <c r="E135" s="82"/>
      <c r="F135" s="82"/>
      <c r="G135" s="82"/>
      <c r="H135" s="82"/>
      <c r="I135" s="82"/>
    </row>
    <row r="136" spans="1:10" x14ac:dyDescent="0.25">
      <c r="A136" s="65"/>
      <c r="B136" s="79" t="s">
        <v>4</v>
      </c>
      <c r="C136" s="65" t="s">
        <v>9</v>
      </c>
      <c r="D136" s="79" t="s">
        <v>5</v>
      </c>
      <c r="E136" s="79"/>
      <c r="F136" s="65" t="s">
        <v>8</v>
      </c>
      <c r="G136" s="65" t="s">
        <v>6</v>
      </c>
      <c r="H136" s="65" t="s">
        <v>13</v>
      </c>
      <c r="I136" s="65"/>
    </row>
    <row r="137" spans="1:10" ht="17.25" x14ac:dyDescent="0.25">
      <c r="A137" s="65"/>
      <c r="B137" s="79"/>
      <c r="C137" s="65" t="s">
        <v>2</v>
      </c>
      <c r="D137" s="79" t="s">
        <v>2</v>
      </c>
      <c r="E137" s="79"/>
      <c r="F137" s="65" t="s">
        <v>2</v>
      </c>
      <c r="G137" s="65" t="s">
        <v>2</v>
      </c>
      <c r="H137" s="65" t="s">
        <v>0</v>
      </c>
      <c r="I137" s="65"/>
    </row>
    <row r="138" spans="1:10" x14ac:dyDescent="0.25">
      <c r="A138" s="65"/>
      <c r="B138" s="65" t="s">
        <v>10</v>
      </c>
      <c r="C138" s="65">
        <v>10</v>
      </c>
      <c r="D138" s="65"/>
      <c r="E138" s="79">
        <f>C139-C138</f>
        <v>10</v>
      </c>
      <c r="F138" s="65"/>
      <c r="G138" s="65"/>
      <c r="H138" s="65"/>
      <c r="I138" s="65"/>
    </row>
    <row r="139" spans="1:10" x14ac:dyDescent="0.25">
      <c r="A139" s="3"/>
      <c r="B139" s="65">
        <v>1</v>
      </c>
      <c r="C139" s="65">
        <v>20</v>
      </c>
      <c r="D139" s="79">
        <f>C140-C139</f>
        <v>10</v>
      </c>
      <c r="E139" s="79"/>
      <c r="F139" s="65">
        <f>E138+D139/2</f>
        <v>15</v>
      </c>
      <c r="G139" s="64">
        <v>5.5</v>
      </c>
      <c r="H139" s="65">
        <f>G139*F139</f>
        <v>82.5</v>
      </c>
      <c r="I139" s="65"/>
    </row>
    <row r="140" spans="1:10" x14ac:dyDescent="0.25">
      <c r="A140" s="65"/>
      <c r="B140" s="65">
        <v>2</v>
      </c>
      <c r="C140" s="65">
        <v>30</v>
      </c>
      <c r="D140" s="79"/>
      <c r="E140" s="79">
        <f>C141-C140</f>
        <v>10</v>
      </c>
      <c r="F140" s="65">
        <f>D139/2+E140/2</f>
        <v>10</v>
      </c>
      <c r="G140" s="64">
        <v>5.5</v>
      </c>
      <c r="H140" s="65">
        <f t="shared" ref="H140:H144" si="10">G140*F140</f>
        <v>55</v>
      </c>
      <c r="I140" s="65"/>
    </row>
    <row r="141" spans="1:10" x14ac:dyDescent="0.25">
      <c r="A141" s="65"/>
      <c r="B141" s="65">
        <v>3</v>
      </c>
      <c r="C141" s="65">
        <v>40</v>
      </c>
      <c r="D141" s="79">
        <f>C142-C141</f>
        <v>10</v>
      </c>
      <c r="E141" s="79"/>
      <c r="F141" s="65">
        <f>E140/2+D141/2</f>
        <v>10</v>
      </c>
      <c r="G141" s="64">
        <v>5.5</v>
      </c>
      <c r="H141" s="65">
        <f t="shared" si="10"/>
        <v>55</v>
      </c>
      <c r="I141" s="65"/>
    </row>
    <row r="142" spans="1:10" x14ac:dyDescent="0.25">
      <c r="A142" s="65"/>
      <c r="B142" s="65">
        <v>4</v>
      </c>
      <c r="C142" s="65">
        <v>50</v>
      </c>
      <c r="D142" s="79"/>
      <c r="E142" s="79">
        <f>C143-C142</f>
        <v>5</v>
      </c>
      <c r="F142" s="65">
        <f>D141/2+E142/2</f>
        <v>7.5</v>
      </c>
      <c r="G142" s="64">
        <v>5.5</v>
      </c>
      <c r="H142" s="65">
        <f t="shared" si="10"/>
        <v>41.25</v>
      </c>
      <c r="I142" s="65"/>
      <c r="J142" s="37"/>
    </row>
    <row r="143" spans="1:10" x14ac:dyDescent="0.25">
      <c r="A143" s="65"/>
      <c r="B143" s="65">
        <v>5</v>
      </c>
      <c r="C143" s="65">
        <v>55</v>
      </c>
      <c r="D143" s="79">
        <f>C144-C143</f>
        <v>5</v>
      </c>
      <c r="E143" s="79"/>
      <c r="F143" s="65">
        <f>E142/2+D143</f>
        <v>7.5</v>
      </c>
      <c r="G143" s="64">
        <v>5.5</v>
      </c>
      <c r="H143" s="65">
        <f t="shared" si="10"/>
        <v>41.25</v>
      </c>
      <c r="I143" s="65"/>
      <c r="J143" s="37"/>
    </row>
    <row r="144" spans="1:10" x14ac:dyDescent="0.25">
      <c r="A144" s="65"/>
      <c r="B144" s="65" t="s">
        <v>62</v>
      </c>
      <c r="C144" s="65">
        <v>60</v>
      </c>
      <c r="D144" s="79"/>
      <c r="E144" s="62"/>
      <c r="F144" s="65"/>
      <c r="G144" s="65"/>
      <c r="H144" s="65">
        <f t="shared" si="10"/>
        <v>0</v>
      </c>
      <c r="I144" s="65"/>
      <c r="J144" s="37"/>
    </row>
    <row r="145" spans="1:9" ht="17.25" x14ac:dyDescent="0.25">
      <c r="A145" s="67"/>
      <c r="B145" s="67"/>
      <c r="C145" s="67"/>
      <c r="D145" s="63"/>
      <c r="E145" s="67"/>
      <c r="F145" s="67">
        <f>F144+F143+F142+F141+F140+F139</f>
        <v>50</v>
      </c>
      <c r="G145" s="5" t="s">
        <v>12</v>
      </c>
      <c r="H145" s="5">
        <f>SUM(H138:H144)</f>
        <v>275</v>
      </c>
      <c r="I145" s="5" t="s">
        <v>7</v>
      </c>
    </row>
    <row r="146" spans="1:9" x14ac:dyDescent="0.25">
      <c r="A146" s="66"/>
    </row>
    <row r="147" spans="1:9" ht="18.75" x14ac:dyDescent="0.3">
      <c r="A147" s="40"/>
      <c r="B147" s="77"/>
      <c r="C147" s="77"/>
      <c r="D147" s="77"/>
      <c r="E147" s="77"/>
      <c r="F147" s="77"/>
      <c r="G147" s="77"/>
      <c r="H147" s="77"/>
      <c r="I147" s="65"/>
    </row>
    <row r="148" spans="1:9" ht="18.75" x14ac:dyDescent="0.25">
      <c r="A148" s="69"/>
      <c r="B148" s="68"/>
      <c r="C148" s="68"/>
      <c r="D148" s="69"/>
      <c r="E148" s="69"/>
      <c r="F148" s="69"/>
      <c r="G148" s="69"/>
      <c r="H148" s="69"/>
      <c r="I148" s="65"/>
    </row>
    <row r="149" spans="1:9" x14ac:dyDescent="0.25">
      <c r="A149" s="69"/>
      <c r="B149" s="69"/>
      <c r="C149" s="69"/>
      <c r="D149" s="69"/>
      <c r="E149" s="69"/>
      <c r="F149" s="69"/>
      <c r="G149" s="69"/>
      <c r="H149" s="69"/>
      <c r="I149" s="65"/>
    </row>
    <row r="150" spans="1:9" x14ac:dyDescent="0.25">
      <c r="A150" s="69"/>
      <c r="B150" s="69"/>
      <c r="C150" s="69"/>
      <c r="D150" s="69"/>
      <c r="E150" s="69"/>
      <c r="F150" s="69"/>
      <c r="G150" s="69"/>
      <c r="H150" s="69"/>
      <c r="I150" s="65"/>
    </row>
    <row r="151" spans="1:9" x14ac:dyDescent="0.25">
      <c r="A151" s="69"/>
      <c r="B151" s="69"/>
      <c r="C151" s="69"/>
      <c r="D151" s="69"/>
      <c r="E151" s="69"/>
      <c r="F151" s="69"/>
      <c r="G151" s="69"/>
      <c r="H151" s="69"/>
      <c r="I151" s="65"/>
    </row>
    <row r="152" spans="1:9" x14ac:dyDescent="0.25">
      <c r="A152" s="22"/>
      <c r="B152" s="69"/>
      <c r="C152" s="69"/>
      <c r="D152" s="69"/>
      <c r="E152" s="69"/>
      <c r="F152" s="69"/>
      <c r="G152" s="69"/>
      <c r="H152" s="69"/>
      <c r="I152" s="65"/>
    </row>
    <row r="153" spans="1:9" x14ac:dyDescent="0.25">
      <c r="A153" s="69"/>
      <c r="B153" s="69"/>
      <c r="C153" s="69"/>
      <c r="D153" s="69"/>
      <c r="E153" s="69"/>
      <c r="F153" s="69"/>
      <c r="G153" s="69"/>
      <c r="H153" s="69"/>
      <c r="I153" s="65"/>
    </row>
    <row r="154" spans="1:9" x14ac:dyDescent="0.25">
      <c r="A154" s="69"/>
      <c r="B154" s="69"/>
      <c r="C154" s="69"/>
      <c r="D154" s="69"/>
      <c r="E154" s="69"/>
      <c r="F154" s="69"/>
      <c r="G154" s="69"/>
      <c r="H154" s="69"/>
      <c r="I154" s="65"/>
    </row>
    <row r="155" spans="1:9" x14ac:dyDescent="0.25">
      <c r="A155" s="69"/>
      <c r="B155" s="69"/>
      <c r="C155" s="69"/>
      <c r="D155" s="69"/>
      <c r="E155" s="69"/>
      <c r="F155" s="69"/>
      <c r="G155" s="69"/>
      <c r="H155" s="69"/>
      <c r="I155" s="65"/>
    </row>
    <row r="156" spans="1:9" x14ac:dyDescent="0.25">
      <c r="A156" s="69"/>
      <c r="B156" s="69"/>
      <c r="C156" s="69"/>
      <c r="D156" s="69"/>
      <c r="E156" s="69"/>
      <c r="F156" s="69"/>
      <c r="G156" s="69"/>
      <c r="H156" s="69"/>
      <c r="I156" s="65"/>
    </row>
    <row r="157" spans="1:9" x14ac:dyDescent="0.25">
      <c r="A157" s="69"/>
      <c r="B157" s="69"/>
      <c r="C157" s="69"/>
      <c r="D157" s="69"/>
      <c r="E157" s="78"/>
      <c r="F157" s="69"/>
      <c r="G157" s="69"/>
      <c r="H157" s="69"/>
      <c r="I157" s="66"/>
    </row>
    <row r="158" spans="1:9" x14ac:dyDescent="0.25">
      <c r="A158" s="66"/>
      <c r="B158" s="66"/>
      <c r="C158" s="66"/>
      <c r="D158" s="76"/>
      <c r="E158" s="66"/>
      <c r="F158" s="66"/>
      <c r="G158" s="7"/>
      <c r="H158" s="7"/>
      <c r="I158" s="7"/>
    </row>
    <row r="159" spans="1:9" x14ac:dyDescent="0.25">
      <c r="A159" s="66"/>
      <c r="B159" s="37"/>
      <c r="C159" s="37"/>
      <c r="D159" s="37"/>
      <c r="E159" s="37"/>
      <c r="F159" s="37"/>
      <c r="G159" s="37"/>
      <c r="H159" s="37"/>
      <c r="I159" s="37"/>
    </row>
  </sheetData>
  <mergeCells count="115">
    <mergeCell ref="D143:D144"/>
    <mergeCell ref="B134:H134"/>
    <mergeCell ref="B135:I135"/>
    <mergeCell ref="B136:B137"/>
    <mergeCell ref="D136:E136"/>
    <mergeCell ref="D137:E137"/>
    <mergeCell ref="E138:E139"/>
    <mergeCell ref="D139:D140"/>
    <mergeCell ref="E140:E141"/>
    <mergeCell ref="D141:D142"/>
    <mergeCell ref="E142:E143"/>
    <mergeCell ref="E124:E125"/>
    <mergeCell ref="D125:D126"/>
    <mergeCell ref="E126:E127"/>
    <mergeCell ref="D127:D128"/>
    <mergeCell ref="E128:E129"/>
    <mergeCell ref="D129:D130"/>
    <mergeCell ref="D116:D117"/>
    <mergeCell ref="B120:H120"/>
    <mergeCell ref="B121:I121"/>
    <mergeCell ref="B122:B123"/>
    <mergeCell ref="D122:E122"/>
    <mergeCell ref="D123:E123"/>
    <mergeCell ref="B107:H107"/>
    <mergeCell ref="B108:H108"/>
    <mergeCell ref="B109:B110"/>
    <mergeCell ref="D109:E109"/>
    <mergeCell ref="D110:E110"/>
    <mergeCell ref="E111:E112"/>
    <mergeCell ref="D112:D113"/>
    <mergeCell ref="E113:E114"/>
    <mergeCell ref="D114:D115"/>
    <mergeCell ref="E115:E116"/>
    <mergeCell ref="E98:E99"/>
    <mergeCell ref="D99:D100"/>
    <mergeCell ref="E100:E101"/>
    <mergeCell ref="D101:D102"/>
    <mergeCell ref="E102:E103"/>
    <mergeCell ref="D103:D104"/>
    <mergeCell ref="D89:D90"/>
    <mergeCell ref="B94:I94"/>
    <mergeCell ref="B95:C95"/>
    <mergeCell ref="B96:B97"/>
    <mergeCell ref="D96:E96"/>
    <mergeCell ref="D97:E97"/>
    <mergeCell ref="B81:H81"/>
    <mergeCell ref="B82:B83"/>
    <mergeCell ref="D82:E82"/>
    <mergeCell ref="D83:E83"/>
    <mergeCell ref="E84:E85"/>
    <mergeCell ref="D85:D86"/>
    <mergeCell ref="E86:E87"/>
    <mergeCell ref="D87:D88"/>
    <mergeCell ref="E88:E89"/>
    <mergeCell ref="B67:H67"/>
    <mergeCell ref="B68:B69"/>
    <mergeCell ref="D68:E68"/>
    <mergeCell ref="D69:E69"/>
    <mergeCell ref="E70:E71"/>
    <mergeCell ref="D71:D72"/>
    <mergeCell ref="E72:E73"/>
    <mergeCell ref="D73:D74"/>
    <mergeCell ref="E74:E75"/>
    <mergeCell ref="D75:D76"/>
    <mergeCell ref="B53:I53"/>
    <mergeCell ref="B54:H54"/>
    <mergeCell ref="B55:B56"/>
    <mergeCell ref="D55:E55"/>
    <mergeCell ref="D56:E56"/>
    <mergeCell ref="E57:E58"/>
    <mergeCell ref="D58:D59"/>
    <mergeCell ref="E59:E60"/>
    <mergeCell ref="D60:D61"/>
    <mergeCell ref="E61:E62"/>
    <mergeCell ref="D62:D63"/>
    <mergeCell ref="B41:H41"/>
    <mergeCell ref="B42:B43"/>
    <mergeCell ref="D42:E42"/>
    <mergeCell ref="D43:E43"/>
    <mergeCell ref="E44:E45"/>
    <mergeCell ref="D45:D46"/>
    <mergeCell ref="E46:E47"/>
    <mergeCell ref="D47:D48"/>
    <mergeCell ref="E48:E49"/>
    <mergeCell ref="D49:D50"/>
    <mergeCell ref="B28:H28"/>
    <mergeCell ref="B29:B30"/>
    <mergeCell ref="D29:E29"/>
    <mergeCell ref="D30:E30"/>
    <mergeCell ref="E31:E32"/>
    <mergeCell ref="D32:D33"/>
    <mergeCell ref="E33:E34"/>
    <mergeCell ref="D34:D35"/>
    <mergeCell ref="E35:E36"/>
    <mergeCell ref="D36:D37"/>
    <mergeCell ref="B15:H15"/>
    <mergeCell ref="B16:B17"/>
    <mergeCell ref="D16:E16"/>
    <mergeCell ref="D17:E17"/>
    <mergeCell ref="E18:E19"/>
    <mergeCell ref="D19:D20"/>
    <mergeCell ref="E20:E21"/>
    <mergeCell ref="D21:D22"/>
    <mergeCell ref="E22:E23"/>
    <mergeCell ref="D23:D24"/>
    <mergeCell ref="B2:C2"/>
    <mergeCell ref="B3:B4"/>
    <mergeCell ref="D3:E3"/>
    <mergeCell ref="D4:E4"/>
    <mergeCell ref="E5:E6"/>
    <mergeCell ref="D6:D7"/>
    <mergeCell ref="E7:E8"/>
    <mergeCell ref="D8:D9"/>
    <mergeCell ref="E9:E10"/>
    <mergeCell ref="D10:D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4</vt:i4>
      </vt:variant>
    </vt:vector>
  </HeadingPairs>
  <TitlesOfParts>
    <vt:vector size="12" baseType="lpstr">
      <vt:lpstr>profily HRÁZE </vt:lpstr>
      <vt:lpstr>List1</vt:lpstr>
      <vt:lpstr>zátopa</vt:lpstr>
      <vt:lpstr>profily koryto</vt:lpstr>
      <vt:lpstr>Bilance zemin</vt:lpstr>
      <vt:lpstr>List3</vt:lpstr>
      <vt:lpstr>SO02 zátopa</vt:lpstr>
      <vt:lpstr>Kubatury</vt:lpstr>
      <vt:lpstr>'Bilance zemin'!Oblast_tisku</vt:lpstr>
      <vt:lpstr>'profily HRÁZE '!Oblast_tisku</vt:lpstr>
      <vt:lpstr>'profily koryto'!Oblast_tisku</vt:lpstr>
      <vt:lpstr>zátopa!Oblast_tisku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josef.zelenka</dc:creator>
  <cp:lastModifiedBy>josef.zelenka</cp:lastModifiedBy>
  <cp:lastPrinted>2018-10-31T09:01:28Z</cp:lastPrinted>
  <dcterms:created xsi:type="dcterms:W3CDTF">2017-05-11T07:49:47Z</dcterms:created>
  <dcterms:modified xsi:type="dcterms:W3CDTF">2020-06-08T07:07:57Z</dcterms:modified>
</cp:coreProperties>
</file>